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1"/>
  </bookViews>
  <sheets>
    <sheet name="Вилоят кесимида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_xlfn.SUMIFS" hidden="1">#NAME?</definedName>
    <definedName name="йу">'[1]Масалалар'!$A$3:$S$3</definedName>
    <definedName name="КОД111">'[2]Масалалар'!$A$3:$S$3</definedName>
    <definedName name="код12">'[2]Ўзгартирилмасин'!$S$4:$S$5</definedName>
    <definedName name="код13">'[2]Ўзгартирилмасин'!$G$4:$G$5</definedName>
    <definedName name="код14">'[2]Ўзгартирилмасин'!$I$4:$I$17</definedName>
    <definedName name="код2">'[2]Ўзгартирилмасин'!$A$4:$A$6</definedName>
    <definedName name="код23">'[2]Ўзгартирилмасин'!$O$4:$O$6</definedName>
    <definedName name="код23544444444444">'[3]Ўзгартирилмасин'!$Q$4:$Q$6</definedName>
    <definedName name="код24">'[2]Ўзгартирилмасин'!$Q$4:$Q$6</definedName>
    <definedName name="код25">'[2]Ўзгартирилмасин'!$U$4:$U$10</definedName>
    <definedName name="код3">'[2]Ўзгартирилмасин'!$C$4:$C$6</definedName>
    <definedName name="код4">'[2]Ўзгартирилмасин'!$E$4:$E$23</definedName>
    <definedName name="_xlnm.Print_Area" localSheetId="0">'Вилоят кесимида'!$A$1:$AK$21</definedName>
  </definedNames>
  <calcPr fullCalcOnLoad="1"/>
</workbook>
</file>

<file path=xl/sharedStrings.xml><?xml version="1.0" encoding="utf-8"?>
<sst xmlns="http://schemas.openxmlformats.org/spreadsheetml/2006/main" count="111" uniqueCount="88">
  <si>
    <t>Мурожаат такрорий
ёки дубликат</t>
  </si>
  <si>
    <t>Мурожаатнинг асосли ёки асоссизлиги</t>
  </si>
  <si>
    <t>Вилоят номи</t>
  </si>
  <si>
    <t>Мурожаат қандай
ижро этилди</t>
  </si>
  <si>
    <t>Изоҳ</t>
  </si>
  <si>
    <t>1-марта ёзган</t>
  </si>
  <si>
    <t>Такрорий</t>
  </si>
  <si>
    <t>Дубликат</t>
  </si>
  <si>
    <t>Асосиз</t>
  </si>
  <si>
    <t>Асосли</t>
  </si>
  <si>
    <t>Ижобий ҳал қилинган</t>
  </si>
  <si>
    <t>Электрон Бош Вазир портали</t>
  </si>
  <si>
    <t>Қашқадарё вилояти</t>
  </si>
  <si>
    <t>Сирдарё вилояти</t>
  </si>
  <si>
    <t>Наманган вилояти</t>
  </si>
  <si>
    <t>Самарқанд вилояти</t>
  </si>
  <si>
    <t>Ёзма Вазирлар Маҳкамаси</t>
  </si>
  <si>
    <t>Бухоро вилояти</t>
  </si>
  <si>
    <t>Қорақалпоғистон Р-си</t>
  </si>
  <si>
    <t>Навоий вилояти</t>
  </si>
  <si>
    <t>Тошкент вилояти</t>
  </si>
  <si>
    <t>Тошкент шаҳри</t>
  </si>
  <si>
    <t>Фарғона вилояти</t>
  </si>
  <si>
    <t>Хоразм вилояти</t>
  </si>
  <si>
    <t>Жами</t>
  </si>
  <si>
    <t>Электрон шаклда</t>
  </si>
  <si>
    <t>Ёзма шаклда</t>
  </si>
  <si>
    <t>Куриб чиқилмоқда</t>
  </si>
  <si>
    <t>Рад этилган</t>
  </si>
  <si>
    <t>Жавоб хатлари йўлланган</t>
  </si>
  <si>
    <t>Қаноатлантирилган</t>
  </si>
  <si>
    <t>Маълумот учун</t>
  </si>
  <si>
    <t>Узоқ муддатли назоратга олинган</t>
  </si>
  <si>
    <t xml:space="preserve"> Президент портали</t>
  </si>
  <si>
    <t>Электрон Бош Прокуратура портали</t>
  </si>
  <si>
    <t>Электрон Касаба уюшмаси федерацияси портали</t>
  </si>
  <si>
    <t>Ёзма Марказий банк</t>
  </si>
  <si>
    <t>Ёзма Олий Мажлис, Сенат, Омбудсман</t>
  </si>
  <si>
    <t>Ёзма Тўғридан-тўғри Миллий банкка</t>
  </si>
  <si>
    <t>“Ўзмиллийбанк” АЖга фуқаролардан келиб тушган мурожаатларнинг таҳлили юзасидан 
2021 йилнинг 1 апрель ҳолатига МАЪЛУМОТ</t>
  </si>
  <si>
    <t xml:space="preserve">Наименование Области </t>
  </si>
  <si>
    <t>Ферганская область</t>
  </si>
  <si>
    <t>Сурхандарьинская область</t>
  </si>
  <si>
    <t>Наманганская область</t>
  </si>
  <si>
    <t>Бухарская область</t>
  </si>
  <si>
    <t>Андижанская область</t>
  </si>
  <si>
    <t>Сирдарьинская область</t>
  </si>
  <si>
    <t>Самаркандская область</t>
  </si>
  <si>
    <t xml:space="preserve"> </t>
  </si>
  <si>
    <t>Кол-во</t>
  </si>
  <si>
    <t>Положительное решение</t>
  </si>
  <si>
    <t>Решено путем правовой консультации и разъяснений</t>
  </si>
  <si>
    <t>Отклоненные</t>
  </si>
  <si>
    <t>Завершенные</t>
  </si>
  <si>
    <t>Письменно</t>
  </si>
  <si>
    <t>Электронно</t>
  </si>
  <si>
    <t>Физическое лицо</t>
  </si>
  <si>
    <t xml:space="preserve">Юридическое лицо </t>
  </si>
  <si>
    <t>Дано разъяснения</t>
  </si>
  <si>
    <t>Процентное соотношение</t>
  </si>
  <si>
    <t>Форма обращений</t>
  </si>
  <si>
    <t>Физическое или юридическое лицо</t>
  </si>
  <si>
    <t>На рассмотрении</t>
  </si>
  <si>
    <t>Оставлены без рассмотрения</t>
  </si>
  <si>
    <t>Итого</t>
  </si>
  <si>
    <t>Устно</t>
  </si>
  <si>
    <t xml:space="preserve">Информация об анализе источника обращений в АО "Узнацбанк" </t>
  </si>
  <si>
    <t>№</t>
  </si>
  <si>
    <t xml:space="preserve">Общее </t>
  </si>
  <si>
    <t>Из какой организации поступило обращение</t>
  </si>
  <si>
    <t>Портал Президента</t>
  </si>
  <si>
    <t xml:space="preserve">Кабинет Министров </t>
  </si>
  <si>
    <t>Портал Генеральной Прокуратуры</t>
  </si>
  <si>
    <t>Центральный Банк</t>
  </si>
  <si>
    <t xml:space="preserve">Портал Профсоюзов </t>
  </si>
  <si>
    <t>На прямую в АО "Узнацбанк"</t>
  </si>
  <si>
    <t>Общее</t>
  </si>
  <si>
    <t xml:space="preserve">Кашкадаринская область </t>
  </si>
  <si>
    <t>Наваийская область</t>
  </si>
  <si>
    <t>г.Ташкент</t>
  </si>
  <si>
    <t xml:space="preserve">Харезмская область </t>
  </si>
  <si>
    <t>Информация об анализе источника обращений в АО "Узнацбанк"</t>
  </si>
  <si>
    <t>Республика Каракалпакстан</t>
  </si>
  <si>
    <t>Информационный портал вертуального офиса предпринимателя</t>
  </si>
  <si>
    <t>Телефон доверия</t>
  </si>
  <si>
    <t xml:space="preserve">Ташкентская область </t>
  </si>
  <si>
    <t>Джиззакская область</t>
  </si>
  <si>
    <t>Навоийская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</si>
</sst>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dd/mm/yy;@"/>
    <numFmt numFmtId="175" formatCode="0.0%"/>
    <numFmt numFmtId="176" formatCode="[$-FC19]d\ mmmm\ yyyy\ &quot;г.&quot;"/>
    <numFmt numFmtId="177" formatCode="0.0"/>
    <numFmt numFmtId="178" formatCode="dd\.mm\.yyyy\ hh:m:ss"/>
    <numFmt numFmtId="179" formatCode="yyyy\-mm\-dd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#,##0;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/>
      <top style="medium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5" fillId="33" borderId="10" xfId="0" applyFont="1" applyFill="1" applyBorder="1" applyAlignment="1">
      <alignment horizontal="centerContinuous" vertical="center" wrapText="1"/>
    </xf>
    <xf numFmtId="0" fontId="45" fillId="33" borderId="11" xfId="0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0" fontId="45" fillId="33" borderId="13" xfId="0" applyFont="1" applyFill="1" applyBorder="1" applyAlignment="1">
      <alignment horizontal="centerContinuous" vertical="center" wrapText="1"/>
    </xf>
    <xf numFmtId="0" fontId="45" fillId="33" borderId="14" xfId="0" applyFont="1" applyFill="1" applyBorder="1" applyAlignment="1">
      <alignment horizontal="centerContinuous" vertical="center" wrapText="1"/>
    </xf>
    <xf numFmtId="0" fontId="45" fillId="33" borderId="15" xfId="0" applyFont="1" applyFill="1" applyBorder="1" applyAlignment="1">
      <alignment horizontal="centerContinuous" vertical="center" wrapText="1"/>
    </xf>
    <xf numFmtId="0" fontId="45" fillId="33" borderId="16" xfId="0" applyFont="1" applyFill="1" applyBorder="1" applyAlignment="1">
      <alignment horizontal="centerContinuous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/>
    </xf>
    <xf numFmtId="3" fontId="45" fillId="33" borderId="13" xfId="0" applyNumberFormat="1" applyFont="1" applyFill="1" applyBorder="1" applyAlignment="1">
      <alignment vertical="center"/>
    </xf>
    <xf numFmtId="3" fontId="45" fillId="33" borderId="21" xfId="0" applyNumberFormat="1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27" xfId="0" applyNumberFormat="1" applyFont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horizontal="center" vertical="center"/>
    </xf>
    <xf numFmtId="0" fontId="44" fillId="0" borderId="30" xfId="0" applyNumberFormat="1" applyFont="1" applyBorder="1" applyAlignment="1">
      <alignment horizontal="center" vertical="center"/>
    </xf>
    <xf numFmtId="0" fontId="44" fillId="0" borderId="31" xfId="0" applyNumberFormat="1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6" xfId="0" applyNumberFormat="1" applyFont="1" applyBorder="1" applyAlignment="1">
      <alignment horizontal="center" vertical="center"/>
    </xf>
    <xf numFmtId="3" fontId="45" fillId="33" borderId="37" xfId="0" applyNumberFormat="1" applyFont="1" applyFill="1" applyBorder="1" applyAlignment="1">
      <alignment vertical="center"/>
    </xf>
    <xf numFmtId="0" fontId="45" fillId="33" borderId="38" xfId="0" applyFont="1" applyFill="1" applyBorder="1" applyAlignment="1">
      <alignment horizontal="centerContinuous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4" fillId="0" borderId="42" xfId="0" applyNumberFormat="1" applyFont="1" applyBorder="1" applyAlignment="1">
      <alignment horizontal="center" vertical="center"/>
    </xf>
    <xf numFmtId="0" fontId="44" fillId="0" borderId="43" xfId="0" applyNumberFormat="1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6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0" fontId="44" fillId="0" borderId="48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5" fillId="33" borderId="46" xfId="0" applyFont="1" applyFill="1" applyBorder="1" applyAlignment="1">
      <alignment horizontal="centerContinuous" vertical="center" wrapText="1"/>
    </xf>
    <xf numFmtId="0" fontId="45" fillId="33" borderId="50" xfId="0" applyFont="1" applyFill="1" applyBorder="1" applyAlignment="1">
      <alignment horizontal="center" vertical="center" wrapText="1"/>
    </xf>
    <xf numFmtId="3" fontId="45" fillId="33" borderId="5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Continuous" vertical="center" wrapText="1"/>
    </xf>
    <xf numFmtId="0" fontId="47" fillId="0" borderId="0" xfId="0" applyFont="1" applyAlignment="1">
      <alignment horizontal="centerContinuous" vertical="center" wrapText="1"/>
    </xf>
    <xf numFmtId="0" fontId="44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3" fontId="45" fillId="33" borderId="52" xfId="0" applyNumberFormat="1" applyFont="1" applyFill="1" applyBorder="1" applyAlignment="1">
      <alignment horizontal="center" vertical="center"/>
    </xf>
    <xf numFmtId="3" fontId="45" fillId="33" borderId="53" xfId="0" applyNumberFormat="1" applyFont="1" applyFill="1" applyBorder="1" applyAlignment="1">
      <alignment horizontal="center" vertical="center"/>
    </xf>
    <xf numFmtId="3" fontId="45" fillId="33" borderId="53" xfId="0" applyNumberFormat="1" applyFont="1" applyFill="1" applyBorder="1" applyAlignment="1">
      <alignment vertical="center"/>
    </xf>
    <xf numFmtId="0" fontId="46" fillId="2" borderId="54" xfId="0" applyFont="1" applyFill="1" applyBorder="1" applyAlignment="1">
      <alignment horizontal="center" vertical="center" wrapText="1"/>
    </xf>
    <xf numFmtId="184" fontId="47" fillId="0" borderId="54" xfId="0" applyNumberFormat="1" applyFont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Continuous" vertical="center" wrapText="1"/>
    </xf>
    <xf numFmtId="0" fontId="45" fillId="33" borderId="56" xfId="0" applyFont="1" applyFill="1" applyBorder="1" applyAlignment="1">
      <alignment horizontal="center" vertical="center" wrapText="1"/>
    </xf>
    <xf numFmtId="0" fontId="44" fillId="0" borderId="57" xfId="0" applyNumberFormat="1" applyFont="1" applyBorder="1" applyAlignment="1">
      <alignment horizontal="center" vertical="center"/>
    </xf>
    <xf numFmtId="3" fontId="44" fillId="34" borderId="52" xfId="0" applyNumberFormat="1" applyFont="1" applyFill="1" applyBorder="1" applyAlignment="1">
      <alignment horizontal="center" vertical="center"/>
    </xf>
    <xf numFmtId="3" fontId="44" fillId="34" borderId="53" xfId="0" applyNumberFormat="1" applyFont="1" applyFill="1" applyBorder="1" applyAlignment="1">
      <alignment horizontal="center" vertical="center"/>
    </xf>
    <xf numFmtId="3" fontId="44" fillId="34" borderId="54" xfId="0" applyNumberFormat="1" applyFont="1" applyFill="1" applyBorder="1" applyAlignment="1">
      <alignment horizontal="center" vertical="center"/>
    </xf>
    <xf numFmtId="3" fontId="44" fillId="34" borderId="51" xfId="0" applyNumberFormat="1" applyFont="1" applyFill="1" applyBorder="1" applyAlignment="1">
      <alignment horizontal="center" vertical="center"/>
    </xf>
    <xf numFmtId="3" fontId="44" fillId="34" borderId="58" xfId="0" applyNumberFormat="1" applyFont="1" applyFill="1" applyBorder="1" applyAlignment="1">
      <alignment horizontal="center" vertical="center"/>
    </xf>
    <xf numFmtId="3" fontId="44" fillId="34" borderId="59" xfId="0" applyNumberFormat="1" applyFont="1" applyFill="1" applyBorder="1" applyAlignment="1">
      <alignment vertical="center"/>
    </xf>
    <xf numFmtId="3" fontId="44" fillId="34" borderId="60" xfId="0" applyNumberFormat="1" applyFont="1" applyFill="1" applyBorder="1" applyAlignment="1">
      <alignment horizontal="center" vertical="center"/>
    </xf>
    <xf numFmtId="3" fontId="44" fillId="34" borderId="61" xfId="0" applyNumberFormat="1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5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/>
    </xf>
    <xf numFmtId="175" fontId="45" fillId="34" borderId="53" xfId="0" applyNumberFormat="1" applyFont="1" applyFill="1" applyBorder="1" applyAlignment="1">
      <alignment horizontal="center" vertical="center"/>
    </xf>
    <xf numFmtId="175" fontId="45" fillId="0" borderId="30" xfId="0" applyNumberFormat="1" applyFont="1" applyBorder="1" applyAlignment="1">
      <alignment horizontal="center" vertical="center"/>
    </xf>
    <xf numFmtId="3" fontId="44" fillId="34" borderId="62" xfId="0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/>
    </xf>
    <xf numFmtId="3" fontId="44" fillId="34" borderId="63" xfId="0" applyNumberFormat="1" applyFont="1" applyFill="1" applyBorder="1" applyAlignment="1">
      <alignment horizontal="center" vertical="center"/>
    </xf>
    <xf numFmtId="3" fontId="44" fillId="34" borderId="64" xfId="0" applyNumberFormat="1" applyFont="1" applyFill="1" applyBorder="1" applyAlignment="1">
      <alignment horizontal="center" vertical="center"/>
    </xf>
    <xf numFmtId="3" fontId="44" fillId="34" borderId="65" xfId="0" applyNumberFormat="1" applyFont="1" applyFill="1" applyBorder="1" applyAlignment="1">
      <alignment vertical="center"/>
    </xf>
    <xf numFmtId="3" fontId="44" fillId="34" borderId="66" xfId="0" applyNumberFormat="1" applyFont="1" applyFill="1" applyBorder="1" applyAlignment="1">
      <alignment horizontal="center" vertical="center"/>
    </xf>
    <xf numFmtId="3" fontId="44" fillId="34" borderId="67" xfId="0" applyNumberFormat="1" applyFont="1" applyFill="1" applyBorder="1" applyAlignment="1">
      <alignment horizontal="center" vertical="center"/>
    </xf>
    <xf numFmtId="175" fontId="45" fillId="0" borderId="53" xfId="0" applyNumberFormat="1" applyFont="1" applyFill="1" applyBorder="1" applyAlignment="1">
      <alignment horizontal="center" vertical="center"/>
    </xf>
    <xf numFmtId="175" fontId="45" fillId="34" borderId="11" xfId="0" applyNumberFormat="1" applyFont="1" applyFill="1" applyBorder="1" applyAlignment="1">
      <alignment horizontal="center" vertical="center"/>
    </xf>
    <xf numFmtId="9" fontId="45" fillId="33" borderId="3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68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70" xfId="0" applyFont="1" applyFill="1" applyBorder="1" applyAlignment="1">
      <alignment horizontal="center" vertical="center" wrapText="1"/>
    </xf>
    <xf numFmtId="0" fontId="45" fillId="33" borderId="71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72" xfId="0" applyFont="1" applyFill="1" applyBorder="1" applyAlignment="1">
      <alignment horizontal="center" vertical="center" wrapText="1"/>
    </xf>
    <xf numFmtId="0" fontId="45" fillId="33" borderId="7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 wrapText="1"/>
    </xf>
    <xf numFmtId="0" fontId="45" fillId="14" borderId="54" xfId="0" applyFont="1" applyFill="1" applyBorder="1" applyAlignment="1">
      <alignment horizontal="center" vertical="center"/>
    </xf>
    <xf numFmtId="0" fontId="45" fillId="35" borderId="73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Общий.-1kv. 20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zikulov\Local%20Settings\Temporary%20Internet%20Files\Content.Outlook\UD85L4N1\&#1050;&#1086;&#1087;&#1080;&#1103;%20&#1084;&#1091;&#1088;&#1086;&#1078;&#1072;&#1072;&#1090;_&#1078;&#1072;&#1076;&#1074;&#1072;&#1083;-&#1080;&#1083;&#1086;&#1074;&#1072;1%20(4)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bdazov.NBUZ\AppData\Local\Microsoft\Windows\Temporary%20Internet%20Files\Content.Outlook\HZ6K22FV\&#1056;&#1072;&#1073;&#1086;&#1090;&#1072;%202021&#1075;\01-&#1084;&#1091;&#1088;&#1086;&#1078;&#1072;&#1072;&#1090;%202021\&#1050;&#1086;&#1084;&#1080;&#1083;\30%20&#1075;&#1088;&#1072;&#1092;&#1072;\&#1084;&#1091;&#1088;&#1086;&#1078;&#1072;&#1072;&#1090;_&#1078;&#1072;&#1076;&#1074;&#1072;&#1083;-&#1080;&#1083;&#1086;&#1074;&#1072;1%20&#1086;&#1093;&#1080;&#1088;&#1075;&#1080;&#1089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simova.NBUZ\AppData\Local\Microsoft\Windows\Temporary%20Internet%20Files\Content.Outlook\ISVUNDYC\&#1050;&#1086;&#1084;&#1080;&#1083;\30%20&#1075;&#1088;&#1072;&#1092;&#1072;\&#1084;&#1091;&#1088;&#1086;&#1078;&#1072;&#1072;&#1090;_&#1078;&#1072;&#1076;&#1074;&#1072;&#1083;-&#1080;&#1083;&#1086;&#1074;&#1072;1%20&#1086;&#1093;&#1080;&#1088;&#1075;&#1080;&#1089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БАЗА (2)"/>
      <sheetName val="БАЗА (3)"/>
      <sheetName val="Ўзгартирилмасин"/>
      <sheetName val="Масалалар"/>
    </sheetNames>
    <sheetDataSet>
      <sheetData sheetId="4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>Моддий_ёрдам_олиш_масаласида </v>
          </cell>
          <cell r="S3" t="str">
            <v>Бошқа_масалалар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Ўзгартирилмасин"/>
      <sheetName val="Масалалар"/>
      <sheetName val="Лист1"/>
      <sheetName val="БАЗА (2)"/>
    </sheetNames>
    <sheetDataSet>
      <sheetData sheetId="1">
        <row r="4">
          <cell r="A4" t="str">
            <v>Ариза</v>
          </cell>
          <cell r="C4" t="str">
            <v>Ёзма</v>
          </cell>
          <cell r="E4" t="str">
            <v>Ёзма - Вазирлар Маҳкамаси</v>
          </cell>
          <cell r="G4" t="str">
            <v>Юридик шахс</v>
          </cell>
          <cell r="I4" t="str">
            <v>Андижон вилояти</v>
          </cell>
          <cell r="O4" t="str">
            <v>1-марта ёзган</v>
          </cell>
          <cell r="Q4" t="str">
            <v>Банкнинг Бош офисида кўрилган</v>
          </cell>
          <cell r="S4" t="str">
            <v>Асосли</v>
          </cell>
          <cell r="U4" t="str">
            <v>Кўрмасдан қолдирилган ёки аноним деб топилган</v>
          </cell>
        </row>
        <row r="5">
          <cell r="A5" t="str">
            <v>Шикоят</v>
          </cell>
          <cell r="C5" t="str">
            <v>Оғзаки</v>
          </cell>
          <cell r="E5" t="str">
            <v>Ёзма - Вазирлик, идора ва бошқалар</v>
          </cell>
          <cell r="G5" t="str">
            <v>Жисмоний шахс</v>
          </cell>
          <cell r="I5" t="str">
            <v>Бухоро вилояти</v>
          </cell>
          <cell r="O5" t="str">
            <v>такрорий</v>
          </cell>
          <cell r="Q5" t="str">
            <v>Ҳудудий бошқармада кўрилган</v>
          </cell>
          <cell r="S5" t="str">
            <v>Асоссиз</v>
          </cell>
          <cell r="U5" t="str">
            <v>Тушунтирилди</v>
          </cell>
        </row>
        <row r="6">
          <cell r="A6" t="str">
            <v>Таклиф</v>
          </cell>
          <cell r="C6" t="str">
            <v>Электрон</v>
          </cell>
          <cell r="E6" t="str">
            <v>Ёзма - Марказий банк</v>
          </cell>
          <cell r="I6" t="str">
            <v>Жиззах вилояти</v>
          </cell>
          <cell r="O6" t="str">
            <v>дубликат</v>
          </cell>
          <cell r="Q6" t="str">
            <v>Туман филиалида кўрилган</v>
          </cell>
          <cell r="U6" t="str">
            <v>Қаноатлантирилди</v>
          </cell>
        </row>
        <row r="7">
          <cell r="E7" t="str">
            <v>Ёзма - Олий мажлис</v>
          </cell>
          <cell r="I7" t="str">
            <v>Қашқадарё вилояти</v>
          </cell>
          <cell r="U7" t="str">
            <v>Рад этилди</v>
          </cell>
        </row>
        <row r="8">
          <cell r="E8" t="str">
            <v>Ёзма - Оммавий ахборот воситалари</v>
          </cell>
          <cell r="I8" t="str">
            <v>Қорақалпоғистон Республикаси</v>
          </cell>
          <cell r="U8" t="str">
            <v>Тегишли ташкилот ва идораларга юборилди</v>
          </cell>
        </row>
        <row r="9">
          <cell r="E9" t="str">
            <v>Ёзма - Президент девони</v>
          </cell>
          <cell r="I9" t="str">
            <v>Навоий вилояти</v>
          </cell>
          <cell r="U9" t="str">
            <v>Кўриб чиқилмоқда</v>
          </cell>
        </row>
        <row r="10">
          <cell r="E10" t="str">
            <v>Ёзма - тўғридан-тўғри</v>
          </cell>
          <cell r="I10" t="str">
            <v>Наманган вилояти</v>
          </cell>
          <cell r="U10" t="str">
            <v>Чоралар кўрилди</v>
          </cell>
        </row>
        <row r="11">
          <cell r="E11" t="str">
            <v>Оғзаки - Ишонч телефони</v>
          </cell>
          <cell r="I11" t="str">
            <v>Самарқанд вилояти</v>
          </cell>
        </row>
        <row r="12">
          <cell r="E12" t="str">
            <v>Оғзаки - Масъул ходим қабули</v>
          </cell>
          <cell r="I12" t="str">
            <v>Сирдарё вилояти</v>
          </cell>
        </row>
        <row r="13">
          <cell r="E13" t="str">
            <v>Оғзаки - Раис қабули</v>
          </cell>
          <cell r="I13" t="str">
            <v>Сурхондарё вилояти</v>
          </cell>
        </row>
        <row r="14">
          <cell r="E14" t="str">
            <v>Оғзаки - Раис сайёр қабули</v>
          </cell>
          <cell r="I14" t="str">
            <v>Тошкент вилояти</v>
          </cell>
        </row>
        <row r="15">
          <cell r="E15" t="str">
            <v>Оғзаки - Раис ўринбосари қабули</v>
          </cell>
          <cell r="I15" t="str">
            <v>Тошкент шаҳри</v>
          </cell>
        </row>
        <row r="16">
          <cell r="E16" t="str">
            <v>Оғзаки - Раис ўринбосари сайёр қабули</v>
          </cell>
          <cell r="I16" t="str">
            <v>Фарғона вилояти</v>
          </cell>
        </row>
        <row r="17">
          <cell r="E17" t="str">
            <v>Электрон - Банк веб сайти</v>
          </cell>
          <cell r="I17" t="str">
            <v>Хоразм вилояти</v>
          </cell>
        </row>
        <row r="18">
          <cell r="E18" t="str">
            <v>Электрон - Банк Раиси виртуал қабулхонаси</v>
          </cell>
        </row>
        <row r="19">
          <cell r="E19" t="str">
            <v>Электрон - Президентнинг виртуал қабулхонаси</v>
          </cell>
        </row>
        <row r="20">
          <cell r="E20" t="str">
            <v>Электрон - Бош Прокуратура "Ишонч телефони" </v>
          </cell>
        </row>
        <row r="21">
          <cell r="E21" t="str">
            <v>Электрон - Ҳукумат портали (ЕПИГУ)</v>
          </cell>
        </row>
        <row r="22">
          <cell r="E22" t="str">
            <v>Электрон - Марказий банк "Ишонч телефони" (200-00-44)</v>
          </cell>
        </row>
        <row r="23">
          <cell r="E23" t="str">
            <v>Ёзма - Ҳокимят орқали</v>
          </cell>
        </row>
      </sheetData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>Моддий_ёрдам_олиш_масаласида </v>
          </cell>
          <cell r="S3" t="str">
            <v>Бошқа_масалалар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Ўзгартирилмасин"/>
      <sheetName val="Масалалар"/>
      <sheetName val="Лист1"/>
      <sheetName val="БАЗА (2)"/>
    </sheetNames>
    <sheetDataSet>
      <sheetData sheetId="1">
        <row r="4">
          <cell r="Q4" t="str">
            <v>Банкнинг Бош офисида кўрилган</v>
          </cell>
        </row>
        <row r="5">
          <cell r="Q5" t="str">
            <v>Ҳудудий бошқармада кўрилган</v>
          </cell>
        </row>
        <row r="6">
          <cell r="Q6" t="str">
            <v>Туман филиалида кўрилган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2"/>
  <sheetViews>
    <sheetView showZeros="0" zoomScale="75" zoomScaleNormal="75" zoomScaleSheetLayoutView="70" zoomScalePageLayoutView="0" workbookViewId="0" topLeftCell="A1">
      <selection activeCell="W21" sqref="W21"/>
    </sheetView>
  </sheetViews>
  <sheetFormatPr defaultColWidth="9.140625" defaultRowHeight="15"/>
  <cols>
    <col min="1" max="1" width="29.421875" style="1" customWidth="1"/>
    <col min="2" max="2" width="9.140625" style="1" customWidth="1"/>
    <col min="3" max="3" width="18.7109375" style="1" customWidth="1"/>
    <col min="4" max="4" width="13.140625" style="1" customWidth="1"/>
    <col min="5" max="6" width="14.00390625" style="1" customWidth="1"/>
    <col min="7" max="7" width="14.421875" style="1" customWidth="1"/>
    <col min="8" max="8" width="17.28125" style="1" customWidth="1"/>
    <col min="9" max="10" width="9.140625" style="1" hidden="1" customWidth="1"/>
    <col min="11" max="13" width="11.421875" style="1" hidden="1" customWidth="1"/>
    <col min="14" max="16" width="14.28125" style="1" hidden="1" customWidth="1"/>
    <col min="17" max="17" width="23.421875" style="1" hidden="1" customWidth="1"/>
    <col min="18" max="18" width="10.28125" style="1" hidden="1" customWidth="1"/>
    <col min="19" max="19" width="18.00390625" style="1" customWidth="1"/>
    <col min="20" max="21" width="21.140625" style="1" customWidth="1"/>
    <col min="22" max="22" width="19.00390625" style="1" customWidth="1"/>
    <col min="23" max="23" width="15.8515625" style="1" customWidth="1"/>
    <col min="24" max="26" width="14.7109375" style="1" hidden="1" customWidth="1"/>
    <col min="27" max="28" width="16.57421875" style="1" customWidth="1"/>
    <col min="29" max="29" width="23.140625" style="1" hidden="1" customWidth="1"/>
    <col min="30" max="37" width="15.8515625" style="1" hidden="1" customWidth="1"/>
    <col min="38" max="16384" width="9.140625" style="1" customWidth="1"/>
  </cols>
  <sheetData>
    <row r="1" spans="1:37" ht="51.75" customHeight="1">
      <c r="A1" s="55" t="s">
        <v>48</v>
      </c>
      <c r="B1" s="56"/>
      <c r="C1" s="56"/>
      <c r="D1" s="58"/>
      <c r="E1" s="97" t="s">
        <v>66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56"/>
      <c r="V1" s="56"/>
      <c r="W1" s="56"/>
      <c r="X1" s="56"/>
      <c r="Y1" s="56"/>
      <c r="Z1" s="56"/>
      <c r="AA1" s="56"/>
      <c r="AB1" s="56"/>
      <c r="AC1" s="2" t="s">
        <v>39</v>
      </c>
      <c r="AD1" s="3"/>
      <c r="AE1" s="3"/>
      <c r="AF1" s="3"/>
      <c r="AG1" s="3"/>
      <c r="AH1" s="3"/>
      <c r="AI1" s="3"/>
      <c r="AJ1" s="3"/>
      <c r="AK1" s="3"/>
    </row>
    <row r="2" spans="7:19" ht="18.75"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7:8" ht="16.5" thickBot="1">
      <c r="G3" s="57"/>
      <c r="H3" s="57"/>
    </row>
    <row r="4" spans="1:37" ht="32.25" thickBot="1">
      <c r="A4" s="100" t="s">
        <v>40</v>
      </c>
      <c r="B4" s="109" t="s">
        <v>49</v>
      </c>
      <c r="C4" s="84"/>
      <c r="D4" s="4" t="s">
        <v>60</v>
      </c>
      <c r="E4" s="5"/>
      <c r="F4" s="64"/>
      <c r="G4" s="4" t="s">
        <v>61</v>
      </c>
      <c r="H4" s="5"/>
      <c r="I4" s="4" t="s">
        <v>1</v>
      </c>
      <c r="J4" s="5"/>
      <c r="K4" s="4" t="s">
        <v>0</v>
      </c>
      <c r="L4" s="6"/>
      <c r="M4" s="5"/>
      <c r="N4" s="4" t="s">
        <v>3</v>
      </c>
      <c r="O4" s="6"/>
      <c r="P4" s="40"/>
      <c r="Q4" s="102" t="s">
        <v>2</v>
      </c>
      <c r="R4" s="52" t="s">
        <v>4</v>
      </c>
      <c r="S4" s="106" t="s">
        <v>4</v>
      </c>
      <c r="T4" s="107"/>
      <c r="U4" s="107"/>
      <c r="V4" s="107"/>
      <c r="W4" s="107"/>
      <c r="X4" s="107"/>
      <c r="Y4" s="107"/>
      <c r="Z4" s="107"/>
      <c r="AA4" s="107"/>
      <c r="AB4" s="108"/>
      <c r="AC4" s="104" t="s">
        <v>2</v>
      </c>
      <c r="AD4" s="7" t="s">
        <v>25</v>
      </c>
      <c r="AE4" s="8"/>
      <c r="AF4" s="9"/>
      <c r="AG4" s="10"/>
      <c r="AH4" s="8" t="s">
        <v>26</v>
      </c>
      <c r="AI4" s="9"/>
      <c r="AJ4" s="9"/>
      <c r="AK4" s="10"/>
    </row>
    <row r="5" spans="1:37" ht="89.25" customHeight="1" thickBot="1">
      <c r="A5" s="101"/>
      <c r="B5" s="110"/>
      <c r="C5" s="65" t="s">
        <v>59</v>
      </c>
      <c r="D5" s="11" t="s">
        <v>54</v>
      </c>
      <c r="E5" s="12" t="s">
        <v>55</v>
      </c>
      <c r="F5" s="65" t="s">
        <v>65</v>
      </c>
      <c r="G5" s="11" t="s">
        <v>56</v>
      </c>
      <c r="H5" s="12" t="s">
        <v>57</v>
      </c>
      <c r="I5" s="11" t="s">
        <v>8</v>
      </c>
      <c r="J5" s="12" t="s">
        <v>9</v>
      </c>
      <c r="K5" s="11" t="s">
        <v>5</v>
      </c>
      <c r="L5" s="13" t="s">
        <v>7</v>
      </c>
      <c r="M5" s="12" t="s">
        <v>6</v>
      </c>
      <c r="N5" s="11" t="s">
        <v>10</v>
      </c>
      <c r="O5" s="13" t="s">
        <v>27</v>
      </c>
      <c r="P5" s="41" t="s">
        <v>28</v>
      </c>
      <c r="Q5" s="103"/>
      <c r="R5" s="53" t="s">
        <v>29</v>
      </c>
      <c r="S5" s="42" t="s">
        <v>50</v>
      </c>
      <c r="T5" s="42" t="s">
        <v>51</v>
      </c>
      <c r="U5" s="42" t="s">
        <v>58</v>
      </c>
      <c r="V5" s="42" t="s">
        <v>63</v>
      </c>
      <c r="W5" s="42" t="s">
        <v>52</v>
      </c>
      <c r="X5" s="42" t="s">
        <v>30</v>
      </c>
      <c r="Y5" s="42" t="s">
        <v>31</v>
      </c>
      <c r="Z5" s="42" t="s">
        <v>32</v>
      </c>
      <c r="AA5" s="43" t="s">
        <v>53</v>
      </c>
      <c r="AB5" s="43" t="s">
        <v>62</v>
      </c>
      <c r="AC5" s="105"/>
      <c r="AD5" s="14" t="s">
        <v>33</v>
      </c>
      <c r="AE5" s="15" t="s">
        <v>11</v>
      </c>
      <c r="AF5" s="15" t="s">
        <v>34</v>
      </c>
      <c r="AG5" s="16" t="s">
        <v>35</v>
      </c>
      <c r="AH5" s="17" t="s">
        <v>16</v>
      </c>
      <c r="AI5" s="13" t="s">
        <v>36</v>
      </c>
      <c r="AJ5" s="13" t="s">
        <v>37</v>
      </c>
      <c r="AK5" s="12" t="s">
        <v>38</v>
      </c>
    </row>
    <row r="6" spans="1:38" ht="27" customHeight="1" thickBot="1">
      <c r="A6" s="19" t="s">
        <v>64</v>
      </c>
      <c r="B6" s="62">
        <f>SUM(B7:B20)</f>
        <v>1504</v>
      </c>
      <c r="C6" s="96">
        <v>1</v>
      </c>
      <c r="D6" s="20">
        <f aca="true" t="shared" si="0" ref="D6:AB6">SUM(D7:D20)</f>
        <v>139</v>
      </c>
      <c r="E6" s="20">
        <f t="shared" si="0"/>
        <v>1309</v>
      </c>
      <c r="F6" s="20">
        <f t="shared" si="0"/>
        <v>56</v>
      </c>
      <c r="G6" s="20">
        <f t="shared" si="0"/>
        <v>1318</v>
      </c>
      <c r="H6" s="20">
        <f t="shared" si="0"/>
        <v>186</v>
      </c>
      <c r="I6" s="20">
        <f t="shared" si="0"/>
        <v>284</v>
      </c>
      <c r="J6" s="20">
        <f t="shared" si="0"/>
        <v>72</v>
      </c>
      <c r="K6" s="20">
        <f t="shared" si="0"/>
        <v>361</v>
      </c>
      <c r="L6" s="20">
        <f t="shared" si="0"/>
        <v>4</v>
      </c>
      <c r="M6" s="20">
        <f t="shared" si="0"/>
        <v>12</v>
      </c>
      <c r="N6" s="20">
        <f t="shared" si="0"/>
        <v>51</v>
      </c>
      <c r="O6" s="20">
        <f t="shared" si="0"/>
        <v>12</v>
      </c>
      <c r="P6" s="20">
        <f t="shared" si="0"/>
        <v>3</v>
      </c>
      <c r="Q6" s="20">
        <f t="shared" si="0"/>
        <v>0</v>
      </c>
      <c r="R6" s="20">
        <f t="shared" si="0"/>
        <v>0</v>
      </c>
      <c r="S6" s="20">
        <f t="shared" si="0"/>
        <v>311</v>
      </c>
      <c r="T6" s="20">
        <f t="shared" si="0"/>
        <v>516</v>
      </c>
      <c r="U6" s="20">
        <f t="shared" si="0"/>
        <v>451</v>
      </c>
      <c r="V6" s="20">
        <f t="shared" si="0"/>
        <v>5</v>
      </c>
      <c r="W6" s="20">
        <f t="shared" si="0"/>
        <v>22</v>
      </c>
      <c r="X6" s="20">
        <f t="shared" si="0"/>
        <v>0</v>
      </c>
      <c r="Y6" s="20">
        <f t="shared" si="0"/>
        <v>0</v>
      </c>
      <c r="Z6" s="20">
        <f t="shared" si="0"/>
        <v>0</v>
      </c>
      <c r="AA6" s="20">
        <f t="shared" si="0"/>
        <v>134</v>
      </c>
      <c r="AB6" s="20">
        <f t="shared" si="0"/>
        <v>65</v>
      </c>
      <c r="AC6" s="39" t="s">
        <v>24</v>
      </c>
      <c r="AD6" s="21" t="e">
        <f aca="true" t="shared" si="1" ref="AD6:AK6">SUM(AD12:AD21)</f>
        <v>#REF!</v>
      </c>
      <c r="AE6" s="21" t="e">
        <f t="shared" si="1"/>
        <v>#REF!</v>
      </c>
      <c r="AF6" s="21" t="e">
        <f t="shared" si="1"/>
        <v>#REF!</v>
      </c>
      <c r="AG6" s="21" t="e">
        <f t="shared" si="1"/>
        <v>#REF!</v>
      </c>
      <c r="AH6" s="21" t="e">
        <f t="shared" si="1"/>
        <v>#REF!</v>
      </c>
      <c r="AI6" s="21" t="e">
        <f t="shared" si="1"/>
        <v>#REF!</v>
      </c>
      <c r="AJ6" s="21" t="e">
        <f t="shared" si="1"/>
        <v>#REF!</v>
      </c>
      <c r="AK6" s="21" t="e">
        <f t="shared" si="1"/>
        <v>#REF!</v>
      </c>
      <c r="AL6" s="18"/>
    </row>
    <row r="7" spans="1:38" ht="27" customHeight="1" thickBot="1">
      <c r="A7" s="80" t="s">
        <v>82</v>
      </c>
      <c r="B7" s="63">
        <f>D7+E7+F7</f>
        <v>83</v>
      </c>
      <c r="C7" s="85">
        <f>B7/B6</f>
        <v>0.05518617021276596</v>
      </c>
      <c r="D7" s="67">
        <v>7</v>
      </c>
      <c r="E7" s="68">
        <v>71</v>
      </c>
      <c r="F7" s="69">
        <v>5</v>
      </c>
      <c r="G7" s="70">
        <v>70</v>
      </c>
      <c r="H7" s="68">
        <v>13</v>
      </c>
      <c r="I7" s="67"/>
      <c r="J7" s="71"/>
      <c r="K7" s="67"/>
      <c r="L7" s="70"/>
      <c r="M7" s="68"/>
      <c r="N7" s="67"/>
      <c r="O7" s="70"/>
      <c r="P7" s="68"/>
      <c r="Q7" s="72"/>
      <c r="R7" s="70"/>
      <c r="S7" s="73">
        <v>14</v>
      </c>
      <c r="T7" s="73">
        <v>12</v>
      </c>
      <c r="U7" s="73">
        <v>31</v>
      </c>
      <c r="V7" s="73"/>
      <c r="W7" s="73"/>
      <c r="X7" s="73"/>
      <c r="Y7" s="73"/>
      <c r="Z7" s="73"/>
      <c r="AA7" s="74">
        <v>23</v>
      </c>
      <c r="AB7" s="74">
        <v>3</v>
      </c>
      <c r="AC7" s="61"/>
      <c r="AD7" s="59"/>
      <c r="AE7" s="54"/>
      <c r="AF7" s="54"/>
      <c r="AG7" s="60"/>
      <c r="AH7" s="54"/>
      <c r="AI7" s="54"/>
      <c r="AJ7" s="54"/>
      <c r="AK7" s="60"/>
      <c r="AL7" s="18"/>
    </row>
    <row r="8" spans="1:38" ht="27" customHeight="1" thickBot="1">
      <c r="A8" s="80" t="s">
        <v>45</v>
      </c>
      <c r="B8" s="63">
        <f aca="true" t="shared" si="2" ref="B8:B20">D8+E8+F8</f>
        <v>56</v>
      </c>
      <c r="C8" s="85">
        <f>B8/B6</f>
        <v>0.03723404255319149</v>
      </c>
      <c r="D8" s="67">
        <v>8</v>
      </c>
      <c r="E8" s="68">
        <v>43</v>
      </c>
      <c r="F8" s="69">
        <v>5</v>
      </c>
      <c r="G8" s="70">
        <v>53</v>
      </c>
      <c r="H8" s="68">
        <v>3</v>
      </c>
      <c r="I8" s="67"/>
      <c r="J8" s="71"/>
      <c r="K8" s="67"/>
      <c r="L8" s="70"/>
      <c r="M8" s="68"/>
      <c r="N8" s="67"/>
      <c r="O8" s="70"/>
      <c r="P8" s="68"/>
      <c r="Q8" s="72"/>
      <c r="R8" s="70"/>
      <c r="S8" s="73">
        <v>12</v>
      </c>
      <c r="T8" s="73">
        <v>23</v>
      </c>
      <c r="U8" s="73">
        <v>18</v>
      </c>
      <c r="V8" s="73"/>
      <c r="W8" s="73">
        <v>1</v>
      </c>
      <c r="X8" s="73"/>
      <c r="Y8" s="73"/>
      <c r="Z8" s="73"/>
      <c r="AA8" s="74">
        <v>1</v>
      </c>
      <c r="AB8" s="74">
        <v>1</v>
      </c>
      <c r="AC8" s="61"/>
      <c r="AD8" s="59"/>
      <c r="AE8" s="54"/>
      <c r="AF8" s="54"/>
      <c r="AG8" s="60"/>
      <c r="AH8" s="54"/>
      <c r="AI8" s="54"/>
      <c r="AJ8" s="54"/>
      <c r="AK8" s="60"/>
      <c r="AL8" s="18"/>
    </row>
    <row r="9" spans="1:38" ht="27" customHeight="1" thickBot="1">
      <c r="A9" s="80" t="s">
        <v>44</v>
      </c>
      <c r="B9" s="63">
        <f t="shared" si="2"/>
        <v>48</v>
      </c>
      <c r="C9" s="94">
        <f>B9/B6</f>
        <v>0.031914893617021274</v>
      </c>
      <c r="D9" s="67">
        <v>5</v>
      </c>
      <c r="E9" s="88">
        <v>40</v>
      </c>
      <c r="F9" s="88">
        <v>3</v>
      </c>
      <c r="G9" s="89">
        <v>39</v>
      </c>
      <c r="H9" s="88">
        <v>9</v>
      </c>
      <c r="I9" s="87"/>
      <c r="J9" s="90"/>
      <c r="K9" s="87"/>
      <c r="L9" s="89"/>
      <c r="M9" s="88"/>
      <c r="N9" s="87"/>
      <c r="O9" s="89"/>
      <c r="P9" s="88"/>
      <c r="Q9" s="91"/>
      <c r="R9" s="89"/>
      <c r="S9" s="92">
        <v>13</v>
      </c>
      <c r="T9" s="92">
        <v>19</v>
      </c>
      <c r="U9" s="92">
        <v>11</v>
      </c>
      <c r="V9" s="92"/>
      <c r="W9" s="92"/>
      <c r="X9" s="92"/>
      <c r="Y9" s="92"/>
      <c r="Z9" s="92"/>
      <c r="AA9" s="93">
        <v>1</v>
      </c>
      <c r="AB9" s="93">
        <v>4</v>
      </c>
      <c r="AC9" s="61"/>
      <c r="AD9" s="59"/>
      <c r="AE9" s="54"/>
      <c r="AF9" s="54"/>
      <c r="AG9" s="60"/>
      <c r="AH9" s="54"/>
      <c r="AI9" s="54"/>
      <c r="AJ9" s="54"/>
      <c r="AK9" s="60"/>
      <c r="AL9" s="18"/>
    </row>
    <row r="10" spans="1:38" ht="27" customHeight="1" thickBot="1">
      <c r="A10" s="80" t="s">
        <v>86</v>
      </c>
      <c r="B10" s="63">
        <f t="shared" si="2"/>
        <v>71</v>
      </c>
      <c r="C10" s="86">
        <f>B10/B6</f>
        <v>0.04720744680851064</v>
      </c>
      <c r="D10" s="29">
        <v>4</v>
      </c>
      <c r="E10" s="30">
        <v>65</v>
      </c>
      <c r="F10" s="66">
        <v>2</v>
      </c>
      <c r="G10" s="27">
        <v>61</v>
      </c>
      <c r="H10" s="31">
        <v>10</v>
      </c>
      <c r="I10" s="27">
        <v>16</v>
      </c>
      <c r="J10" s="32">
        <v>5</v>
      </c>
      <c r="K10" s="27">
        <v>20</v>
      </c>
      <c r="L10" s="28">
        <v>0</v>
      </c>
      <c r="M10" s="31">
        <v>2</v>
      </c>
      <c r="N10" s="27">
        <v>4</v>
      </c>
      <c r="O10" s="28">
        <v>0</v>
      </c>
      <c r="P10" s="45">
        <v>0</v>
      </c>
      <c r="Q10" s="51" t="s">
        <v>18</v>
      </c>
      <c r="R10" s="49">
        <v>0</v>
      </c>
      <c r="S10" s="33">
        <v>18</v>
      </c>
      <c r="T10" s="33">
        <v>26</v>
      </c>
      <c r="U10" s="33">
        <v>23</v>
      </c>
      <c r="V10" s="33"/>
      <c r="W10" s="33">
        <v>1</v>
      </c>
      <c r="X10" s="33">
        <v>0</v>
      </c>
      <c r="Y10" s="33">
        <v>0</v>
      </c>
      <c r="Z10" s="33">
        <v>0</v>
      </c>
      <c r="AA10" s="35">
        <v>1</v>
      </c>
      <c r="AB10" s="35">
        <v>2</v>
      </c>
      <c r="AC10" s="61"/>
      <c r="AD10" s="59"/>
      <c r="AE10" s="54"/>
      <c r="AF10" s="54"/>
      <c r="AG10" s="60"/>
      <c r="AH10" s="54"/>
      <c r="AI10" s="54"/>
      <c r="AJ10" s="54"/>
      <c r="AK10" s="60"/>
      <c r="AL10" s="18"/>
    </row>
    <row r="11" spans="1:38" ht="27" customHeight="1" thickBot="1">
      <c r="A11" s="80" t="s">
        <v>77</v>
      </c>
      <c r="B11" s="63">
        <f t="shared" si="2"/>
        <v>89</v>
      </c>
      <c r="C11" s="86">
        <f>B11/B6</f>
        <v>0.059175531914893616</v>
      </c>
      <c r="D11" s="29">
        <v>2</v>
      </c>
      <c r="E11" s="30">
        <v>84</v>
      </c>
      <c r="F11" s="66">
        <v>3</v>
      </c>
      <c r="G11" s="27">
        <v>80</v>
      </c>
      <c r="H11" s="31">
        <v>9</v>
      </c>
      <c r="I11" s="27">
        <v>28</v>
      </c>
      <c r="J11" s="32">
        <v>5</v>
      </c>
      <c r="K11" s="27">
        <v>34</v>
      </c>
      <c r="L11" s="28">
        <v>2</v>
      </c>
      <c r="M11" s="31">
        <v>1</v>
      </c>
      <c r="N11" s="27">
        <v>3</v>
      </c>
      <c r="O11" s="28">
        <v>3</v>
      </c>
      <c r="P11" s="45">
        <v>3</v>
      </c>
      <c r="Q11" s="51" t="s">
        <v>19</v>
      </c>
      <c r="R11" s="49">
        <v>0</v>
      </c>
      <c r="S11" s="33">
        <v>14</v>
      </c>
      <c r="T11" s="33">
        <v>29</v>
      </c>
      <c r="U11" s="33">
        <v>34</v>
      </c>
      <c r="V11" s="33"/>
      <c r="W11" s="33"/>
      <c r="X11" s="33">
        <v>0</v>
      </c>
      <c r="Y11" s="33">
        <v>0</v>
      </c>
      <c r="Z11" s="33">
        <v>0</v>
      </c>
      <c r="AA11" s="35">
        <v>4</v>
      </c>
      <c r="AB11" s="35">
        <v>8</v>
      </c>
      <c r="AC11" s="61"/>
      <c r="AD11" s="59"/>
      <c r="AE11" s="54"/>
      <c r="AF11" s="54"/>
      <c r="AG11" s="60"/>
      <c r="AH11" s="54"/>
      <c r="AI11" s="54"/>
      <c r="AJ11" s="54"/>
      <c r="AK11" s="60"/>
      <c r="AL11" s="18"/>
    </row>
    <row r="12" spans="1:37" ht="36.75" customHeight="1">
      <c r="A12" s="80" t="s">
        <v>87</v>
      </c>
      <c r="B12" s="63">
        <f t="shared" si="2"/>
        <v>122</v>
      </c>
      <c r="C12" s="86">
        <f>B12/B6</f>
        <v>0.08111702127659574</v>
      </c>
      <c r="D12" s="29">
        <v>1</v>
      </c>
      <c r="E12" s="30">
        <v>113</v>
      </c>
      <c r="F12" s="66">
        <v>8</v>
      </c>
      <c r="G12" s="27">
        <v>117</v>
      </c>
      <c r="H12" s="31">
        <v>5</v>
      </c>
      <c r="I12" s="27">
        <v>27</v>
      </c>
      <c r="J12" s="32">
        <v>7</v>
      </c>
      <c r="K12" s="27">
        <v>34</v>
      </c>
      <c r="L12" s="28">
        <v>1</v>
      </c>
      <c r="M12" s="31">
        <v>1</v>
      </c>
      <c r="N12" s="27">
        <v>6</v>
      </c>
      <c r="O12" s="28">
        <v>1</v>
      </c>
      <c r="P12" s="45">
        <v>0</v>
      </c>
      <c r="Q12" s="51" t="s">
        <v>12</v>
      </c>
      <c r="R12" s="49">
        <v>0</v>
      </c>
      <c r="S12" s="33">
        <v>35</v>
      </c>
      <c r="T12" s="33">
        <v>56</v>
      </c>
      <c r="U12" s="33">
        <v>20</v>
      </c>
      <c r="V12" s="33"/>
      <c r="W12" s="33">
        <v>5</v>
      </c>
      <c r="X12" s="33">
        <v>0</v>
      </c>
      <c r="Y12" s="33">
        <v>0</v>
      </c>
      <c r="Z12" s="33">
        <v>0</v>
      </c>
      <c r="AA12" s="35">
        <v>1</v>
      </c>
      <c r="AB12" s="35">
        <v>5</v>
      </c>
      <c r="AC12" s="46" t="s">
        <v>21</v>
      </c>
      <c r="AD12" s="23" t="e">
        <f>+_xlfn.COUNTIFS(#REF!,$AC:$AC,#REF!,"Электрон Президент портали")</f>
        <v>#REF!</v>
      </c>
      <c r="AE12" s="25" t="e">
        <f>+_xlfn.COUNTIFS(#REF!,$AC:$AC,#REF!,"Электрон Бош Вазир портали")</f>
        <v>#REF!</v>
      </c>
      <c r="AF12" s="25" t="e">
        <f>+_xlfn.COUNTIFS(#REF!,$AC:$AC,#REF!,"Электрон Бош Прокуратура портали")</f>
        <v>#REF!</v>
      </c>
      <c r="AG12" s="26" t="e">
        <f>+_xlfn.COUNTIFS(#REF!,$AC:$AC,#REF!,"Электрон Касаба уюшмаси федерацияси портали")</f>
        <v>#REF!</v>
      </c>
      <c r="AH12" s="38" t="e">
        <f>+_xlfn.COUNTIFS(#REF!,$AC:$AC,#REF!,"Ёзма Вазирлар Маҳкамаси")</f>
        <v>#REF!</v>
      </c>
      <c r="AI12" s="25" t="e">
        <f>+_xlfn.COUNTIFS(#REF!,$AC:$AC,#REF!,"Ёзма Марказий банк")</f>
        <v>#REF!</v>
      </c>
      <c r="AJ12" s="25" t="e">
        <f>+_xlfn.COUNTIFS(#REF!,$AC:$AC,#REF!,"Ёзма Олий Мажлис, Сенат, Омбудсман")</f>
        <v>#REF!</v>
      </c>
      <c r="AK12" s="26" t="e">
        <f>+_xlfn.COUNTIFS(#REF!,$AC:$AC,#REF!,"Ёзма Тўғридан-тўғри Миллий банкка")</f>
        <v>#REF!</v>
      </c>
    </row>
    <row r="13" spans="1:37" ht="36.75" customHeight="1">
      <c r="A13" s="80" t="s">
        <v>43</v>
      </c>
      <c r="B13" s="63">
        <f t="shared" si="2"/>
        <v>67</v>
      </c>
      <c r="C13" s="86">
        <f>B13/B6</f>
        <v>0.04454787234042553</v>
      </c>
      <c r="D13" s="29">
        <v>4</v>
      </c>
      <c r="E13" s="30">
        <v>62</v>
      </c>
      <c r="F13" s="66">
        <v>1</v>
      </c>
      <c r="G13" s="27">
        <v>51</v>
      </c>
      <c r="H13" s="31">
        <v>16</v>
      </c>
      <c r="I13" s="27">
        <v>23</v>
      </c>
      <c r="J13" s="32">
        <v>8</v>
      </c>
      <c r="K13" s="27">
        <v>32</v>
      </c>
      <c r="L13" s="28">
        <v>0</v>
      </c>
      <c r="M13" s="31">
        <v>1</v>
      </c>
      <c r="N13" s="27">
        <v>6</v>
      </c>
      <c r="O13" s="28">
        <v>0</v>
      </c>
      <c r="P13" s="45">
        <v>0</v>
      </c>
      <c r="Q13" s="51" t="s">
        <v>17</v>
      </c>
      <c r="R13" s="49">
        <v>0</v>
      </c>
      <c r="S13" s="33">
        <v>14</v>
      </c>
      <c r="T13" s="33">
        <v>42</v>
      </c>
      <c r="U13" s="33">
        <v>8</v>
      </c>
      <c r="V13" s="33"/>
      <c r="W13" s="33"/>
      <c r="X13" s="33">
        <v>0</v>
      </c>
      <c r="Y13" s="33">
        <v>0</v>
      </c>
      <c r="Z13" s="33">
        <v>0</v>
      </c>
      <c r="AA13" s="35">
        <v>2</v>
      </c>
      <c r="AB13" s="35">
        <v>1</v>
      </c>
      <c r="AC13" s="47" t="s">
        <v>14</v>
      </c>
      <c r="AD13" s="29" t="e">
        <f>+_xlfn.COUNTIFS(#REF!,AC:AC,#REF!,"Электрон Президент портали")</f>
        <v>#REF!</v>
      </c>
      <c r="AE13" s="33" t="e">
        <f>+_xlfn.COUNTIFS(#REF!,$AC:$AC,#REF!,"Электрон Бош Вазир портали")</f>
        <v>#REF!</v>
      </c>
      <c r="AF13" s="33" t="e">
        <f>+_xlfn.COUNTIFS(#REF!,$AC:$AC,#REF!,"Электрон Бош Прокуратура портали")</f>
        <v>#REF!</v>
      </c>
      <c r="AG13" s="35" t="e">
        <f>+_xlfn.COUNTIFS(#REF!,$AC:$AC,#REF!,"Электрон Касаба уюшмаси федерацияси портали")</f>
        <v>#REF!</v>
      </c>
      <c r="AH13" s="34" t="e">
        <f>+_xlfn.COUNTIFS(#REF!,$AC:$AC,#REF!,"Ёзма Вазирлар Маҳкамаси")</f>
        <v>#REF!</v>
      </c>
      <c r="AI13" s="33" t="e">
        <f>+_xlfn.COUNTIFS(#REF!,$AC:$AC,#REF!,"Ёзма Марказий банк")</f>
        <v>#REF!</v>
      </c>
      <c r="AJ13" s="33" t="e">
        <f>+_xlfn.COUNTIFS(#REF!,$AC:$AC,#REF!,"Ёзма Олий Мажлис, Сенат, Омбудсман")</f>
        <v>#REF!</v>
      </c>
      <c r="AK13" s="35" t="e">
        <f>+_xlfn.COUNTIFS(#REF!,$AC:$AC,#REF!,"Ёзма Тўғридан-тўғри Миллий банкка")</f>
        <v>#REF!</v>
      </c>
    </row>
    <row r="14" spans="1:37" ht="36.75" customHeight="1" thickBot="1">
      <c r="A14" s="80" t="s">
        <v>47</v>
      </c>
      <c r="B14" s="63">
        <f t="shared" si="2"/>
        <v>144</v>
      </c>
      <c r="C14" s="86">
        <f>B14/B6</f>
        <v>0.09574468085106383</v>
      </c>
      <c r="D14" s="29">
        <v>7</v>
      </c>
      <c r="E14" s="30">
        <v>132</v>
      </c>
      <c r="F14" s="66">
        <v>5</v>
      </c>
      <c r="G14" s="27">
        <v>128</v>
      </c>
      <c r="H14" s="31">
        <v>16</v>
      </c>
      <c r="I14" s="27">
        <v>22</v>
      </c>
      <c r="J14" s="32">
        <v>4</v>
      </c>
      <c r="K14" s="27">
        <v>26</v>
      </c>
      <c r="L14" s="28">
        <v>0</v>
      </c>
      <c r="M14" s="31">
        <v>2</v>
      </c>
      <c r="N14" s="27">
        <v>3</v>
      </c>
      <c r="O14" s="28">
        <v>1</v>
      </c>
      <c r="P14" s="45">
        <v>0</v>
      </c>
      <c r="Q14" s="51" t="s">
        <v>20</v>
      </c>
      <c r="R14" s="49">
        <v>0</v>
      </c>
      <c r="S14" s="33">
        <v>29</v>
      </c>
      <c r="T14" s="33">
        <v>19</v>
      </c>
      <c r="U14" s="33">
        <v>82</v>
      </c>
      <c r="V14" s="33"/>
      <c r="W14" s="33">
        <v>2</v>
      </c>
      <c r="X14" s="33">
        <v>0</v>
      </c>
      <c r="Y14" s="33">
        <v>0</v>
      </c>
      <c r="Z14" s="33">
        <v>0</v>
      </c>
      <c r="AA14" s="35"/>
      <c r="AB14" s="35">
        <v>12</v>
      </c>
      <c r="AC14" s="47" t="s">
        <v>19</v>
      </c>
      <c r="AD14" s="29" t="e">
        <f>+_xlfn.COUNTIFS(#REF!,AC:AC,#REF!,"Электрон Президент портали")</f>
        <v>#REF!</v>
      </c>
      <c r="AE14" s="33" t="e">
        <f>+_xlfn.COUNTIFS(#REF!,$AC:$AC,#REF!,"Электрон Бош Вазир портали")</f>
        <v>#REF!</v>
      </c>
      <c r="AF14" s="33" t="e">
        <f>+_xlfn.COUNTIFS(#REF!,$AC:$AC,#REF!,"Электрон Бош Прокуратура портали")</f>
        <v>#REF!</v>
      </c>
      <c r="AG14" s="35" t="e">
        <f>+_xlfn.COUNTIFS(#REF!,$AC:$AC,#REF!,"Электрон Касаба уюшмаси федерацияси портали")</f>
        <v>#REF!</v>
      </c>
      <c r="AH14" s="34" t="e">
        <f>+_xlfn.COUNTIFS(#REF!,$AC:$AC,#REF!,"Ёзма Вазирлар Маҳкамаси")</f>
        <v>#REF!</v>
      </c>
      <c r="AI14" s="33" t="e">
        <f>+_xlfn.COUNTIFS(#REF!,$AC:$AC,#REF!,"Ёзма Марказий банк")</f>
        <v>#REF!</v>
      </c>
      <c r="AJ14" s="33" t="e">
        <f>+_xlfn.COUNTIFS(#REF!,$AC:$AC,#REF!,"Ёзма Олий Мажлис, Сенат, Омбудсман")</f>
        <v>#REF!</v>
      </c>
      <c r="AK14" s="35" t="e">
        <f>+_xlfn.COUNTIFS(#REF!,$AC:$AC,#REF!,"Ёзма Тўғридан-тўғри Миллий банкка")</f>
        <v>#REF!</v>
      </c>
    </row>
    <row r="15" spans="1:37" ht="36.75" customHeight="1" thickBot="1">
      <c r="A15" s="80" t="s">
        <v>46</v>
      </c>
      <c r="B15" s="63">
        <f t="shared" si="2"/>
        <v>21</v>
      </c>
      <c r="C15" s="85">
        <f>B15/B6</f>
        <v>0.013962765957446808</v>
      </c>
      <c r="D15" s="29"/>
      <c r="E15" s="30">
        <v>20</v>
      </c>
      <c r="F15" s="66">
        <v>1</v>
      </c>
      <c r="G15" s="27">
        <v>20</v>
      </c>
      <c r="H15" s="31">
        <v>1</v>
      </c>
      <c r="I15" s="27">
        <v>28</v>
      </c>
      <c r="J15" s="32">
        <v>11</v>
      </c>
      <c r="K15" s="27">
        <v>37</v>
      </c>
      <c r="L15" s="28">
        <v>0</v>
      </c>
      <c r="M15" s="31">
        <v>2</v>
      </c>
      <c r="N15" s="27">
        <v>6</v>
      </c>
      <c r="O15" s="28">
        <v>0</v>
      </c>
      <c r="P15" s="45">
        <v>0</v>
      </c>
      <c r="Q15" s="51" t="s">
        <v>15</v>
      </c>
      <c r="R15" s="49">
        <v>0</v>
      </c>
      <c r="S15" s="33">
        <v>10</v>
      </c>
      <c r="T15" s="33">
        <v>9</v>
      </c>
      <c r="U15" s="33">
        <v>1</v>
      </c>
      <c r="V15" s="33"/>
      <c r="W15" s="33"/>
      <c r="X15" s="33">
        <v>0</v>
      </c>
      <c r="Y15" s="33">
        <v>0</v>
      </c>
      <c r="Z15" s="33">
        <v>0</v>
      </c>
      <c r="AA15" s="35">
        <v>1</v>
      </c>
      <c r="AB15" s="35"/>
      <c r="AC15" s="47" t="s">
        <v>15</v>
      </c>
      <c r="AD15" s="29" t="e">
        <f>+_xlfn.COUNTIFS(#REF!,AC:AC,#REF!,"Электрон Президент портали")</f>
        <v>#REF!</v>
      </c>
      <c r="AE15" s="33" t="e">
        <f>+_xlfn.COUNTIFS(#REF!,$AC:$AC,#REF!,"Электрон Бош Вазир портали")</f>
        <v>#REF!</v>
      </c>
      <c r="AF15" s="33" t="e">
        <f>+_xlfn.COUNTIFS(#REF!,$AC:$AC,#REF!,"Электрон Бош Прокуратура портали")</f>
        <v>#REF!</v>
      </c>
      <c r="AG15" s="35" t="e">
        <f>+_xlfn.COUNTIFS(#REF!,$AC:$AC,#REF!,"Электрон Касаба уюшмаси федерацияси портали")</f>
        <v>#REF!</v>
      </c>
      <c r="AH15" s="34" t="e">
        <f>+_xlfn.COUNTIFS(#REF!,$AC:$AC,#REF!,"Ёзма Вазирлар Маҳкамаси")</f>
        <v>#REF!</v>
      </c>
      <c r="AI15" s="33" t="e">
        <f>+_xlfn.COUNTIFS(#REF!,$AC:$AC,#REF!,"Ёзма Марказий банк")</f>
        <v>#REF!</v>
      </c>
      <c r="AJ15" s="33" t="e">
        <f>+_xlfn.COUNTIFS(#REF!,$AC:$AC,#REF!,"Ёзма Олий Мажлис, Сенат, Омбудсман")</f>
        <v>#REF!</v>
      </c>
      <c r="AK15" s="35" t="e">
        <f>+_xlfn.COUNTIFS(#REF!,$AC:$AC,#REF!,"Ёзма Тўғридан-тўғри Миллий банкка")</f>
        <v>#REF!</v>
      </c>
    </row>
    <row r="16" spans="1:37" ht="36.75" customHeight="1" thickBot="1">
      <c r="A16" s="80" t="s">
        <v>42</v>
      </c>
      <c r="B16" s="63">
        <f t="shared" si="2"/>
        <v>121</v>
      </c>
      <c r="C16" s="85">
        <f>B16/B6</f>
        <v>0.08045212765957446</v>
      </c>
      <c r="D16" s="29">
        <v>7</v>
      </c>
      <c r="E16" s="30">
        <v>114</v>
      </c>
      <c r="F16" s="66"/>
      <c r="G16" s="27">
        <v>115</v>
      </c>
      <c r="H16" s="31">
        <v>6</v>
      </c>
      <c r="I16" s="27">
        <v>35</v>
      </c>
      <c r="J16" s="32">
        <v>6</v>
      </c>
      <c r="K16" s="27">
        <v>43</v>
      </c>
      <c r="L16" s="28">
        <v>0</v>
      </c>
      <c r="M16" s="31">
        <v>2</v>
      </c>
      <c r="N16" s="27">
        <v>5</v>
      </c>
      <c r="O16" s="28">
        <v>4</v>
      </c>
      <c r="P16" s="45">
        <v>0</v>
      </c>
      <c r="Q16" s="51" t="s">
        <v>22</v>
      </c>
      <c r="R16" s="49">
        <v>0</v>
      </c>
      <c r="S16" s="33">
        <v>20</v>
      </c>
      <c r="T16" s="33">
        <v>42</v>
      </c>
      <c r="U16" s="33">
        <v>43</v>
      </c>
      <c r="V16" s="33">
        <v>2</v>
      </c>
      <c r="W16" s="33">
        <v>8</v>
      </c>
      <c r="X16" s="33">
        <v>0</v>
      </c>
      <c r="Y16" s="33">
        <v>0</v>
      </c>
      <c r="Z16" s="33">
        <v>0</v>
      </c>
      <c r="AA16" s="35">
        <v>4</v>
      </c>
      <c r="AB16" s="35">
        <v>2</v>
      </c>
      <c r="AC16" s="47" t="s">
        <v>20</v>
      </c>
      <c r="AD16" s="29" t="e">
        <f>+_xlfn.COUNTIFS(#REF!,AC:AC,#REF!,"Электрон Президент портали")</f>
        <v>#REF!</v>
      </c>
      <c r="AE16" s="33" t="e">
        <f>+_xlfn.COUNTIFS(#REF!,$AC:$AC,#REF!,"Электрон Бош Вазир портали")</f>
        <v>#REF!</v>
      </c>
      <c r="AF16" s="33" t="e">
        <f>+_xlfn.COUNTIFS(#REF!,$AC:$AC,#REF!,"Электрон Бош Прокуратура портали")</f>
        <v>#REF!</v>
      </c>
      <c r="AG16" s="35" t="e">
        <f>+_xlfn.COUNTIFS(#REF!,$AC:$AC,#REF!,"Электрон Касаба уюшмаси федерацияси портали")</f>
        <v>#REF!</v>
      </c>
      <c r="AH16" s="34" t="e">
        <f>+_xlfn.COUNTIFS(#REF!,$AC:$AC,#REF!,"Ёзма Вазирлар Маҳкамаси")</f>
        <v>#REF!</v>
      </c>
      <c r="AI16" s="33" t="e">
        <f>+_xlfn.COUNTIFS(#REF!,$AC:$AC,#REF!,"Ёзма Марказий банк")</f>
        <v>#REF!</v>
      </c>
      <c r="AJ16" s="33" t="e">
        <f>+_xlfn.COUNTIFS(#REF!,$AC:$AC,#REF!,"Ёзма Олий Мажлис, Сенат, Омбудсман")</f>
        <v>#REF!</v>
      </c>
      <c r="AK16" s="35" t="e">
        <f>+_xlfn.COUNTIFS(#REF!,$AC:$AC,#REF!,"Ёзма Тўғридан-тўғри Миллий банкка")</f>
        <v>#REF!</v>
      </c>
    </row>
    <row r="17" spans="1:37" ht="36.75" customHeight="1" thickBot="1">
      <c r="A17" s="80" t="s">
        <v>85</v>
      </c>
      <c r="B17" s="63">
        <f t="shared" si="2"/>
        <v>173</v>
      </c>
      <c r="C17" s="85">
        <f>B17/B6</f>
        <v>0.11502659574468085</v>
      </c>
      <c r="D17" s="29">
        <v>21</v>
      </c>
      <c r="E17" s="30">
        <v>149</v>
      </c>
      <c r="F17" s="66">
        <v>3</v>
      </c>
      <c r="G17" s="27">
        <v>168</v>
      </c>
      <c r="H17" s="31">
        <v>5</v>
      </c>
      <c r="I17" s="27"/>
      <c r="J17" s="32"/>
      <c r="K17" s="27"/>
      <c r="L17" s="28"/>
      <c r="M17" s="31"/>
      <c r="N17" s="27"/>
      <c r="O17" s="28"/>
      <c r="P17" s="45"/>
      <c r="Q17" s="51"/>
      <c r="R17" s="49"/>
      <c r="S17" s="33">
        <v>25</v>
      </c>
      <c r="T17" s="33">
        <v>26</v>
      </c>
      <c r="U17" s="33">
        <v>59</v>
      </c>
      <c r="V17" s="33">
        <v>1</v>
      </c>
      <c r="W17" s="33"/>
      <c r="X17" s="33"/>
      <c r="Y17" s="33"/>
      <c r="Z17" s="33"/>
      <c r="AA17" s="35">
        <v>58</v>
      </c>
      <c r="AB17" s="35">
        <v>4</v>
      </c>
      <c r="AC17" s="47" t="s">
        <v>17</v>
      </c>
      <c r="AD17" s="29" t="e">
        <f>+_xlfn.COUNTIFS(#REF!,AC:AC,#REF!,"Электрон Президент портали")</f>
        <v>#REF!</v>
      </c>
      <c r="AE17" s="33" t="e">
        <f>+_xlfn.COUNTIFS(#REF!,$AC:$AC,#REF!,"Электрон Бош Вазир портали")</f>
        <v>#REF!</v>
      </c>
      <c r="AF17" s="33" t="e">
        <f>+_xlfn.COUNTIFS(#REF!,$AC:$AC,#REF!,"Электрон Бош Прокуратура портали")</f>
        <v>#REF!</v>
      </c>
      <c r="AG17" s="35" t="e">
        <f>+_xlfn.COUNTIFS(#REF!,$AC:$AC,#REF!,"Электрон Касаба уюшмаси федерацияси портали")</f>
        <v>#REF!</v>
      </c>
      <c r="AH17" s="34" t="e">
        <f>+_xlfn.COUNTIFS(#REF!,$AC:$AC,#REF!,"Ёзма Вазирлар Маҳкамаси")</f>
        <v>#REF!</v>
      </c>
      <c r="AI17" s="33" t="e">
        <f>+_xlfn.COUNTIFS(#REF!,$AC:$AC,#REF!,"Ёзма Марказий банк")</f>
        <v>#REF!</v>
      </c>
      <c r="AJ17" s="33" t="e">
        <f>+_xlfn.COUNTIFS(#REF!,$AC:$AC,#REF!,"Ёзма Олий Мажлис, Сенат, Омбудсман")</f>
        <v>#REF!</v>
      </c>
      <c r="AK17" s="35" t="e">
        <f>+_xlfn.COUNTIFS(#REF!,$AC:$AC,#REF!,"Ёзма Тўғридан-тўғри Миллий банкка")</f>
        <v>#REF!</v>
      </c>
    </row>
    <row r="18" spans="1:37" ht="36.75" customHeight="1">
      <c r="A18" s="80" t="s">
        <v>79</v>
      </c>
      <c r="B18" s="63">
        <f t="shared" si="2"/>
        <v>303</v>
      </c>
      <c r="C18" s="85">
        <f>B18/B6</f>
        <v>0.2014627659574468</v>
      </c>
      <c r="D18" s="23">
        <v>62</v>
      </c>
      <c r="E18" s="24">
        <v>225</v>
      </c>
      <c r="F18" s="66">
        <v>16</v>
      </c>
      <c r="G18" s="23">
        <v>251</v>
      </c>
      <c r="H18" s="24">
        <v>52</v>
      </c>
      <c r="I18" s="23">
        <v>76</v>
      </c>
      <c r="J18" s="22">
        <v>20</v>
      </c>
      <c r="K18" s="23">
        <v>98</v>
      </c>
      <c r="L18" s="25">
        <v>1</v>
      </c>
      <c r="M18" s="24">
        <v>0</v>
      </c>
      <c r="N18" s="23">
        <v>14</v>
      </c>
      <c r="O18" s="25">
        <v>2</v>
      </c>
      <c r="P18" s="44">
        <v>0</v>
      </c>
      <c r="Q18" s="50" t="s">
        <v>21</v>
      </c>
      <c r="R18" s="48">
        <v>0</v>
      </c>
      <c r="S18" s="25">
        <v>79</v>
      </c>
      <c r="T18" s="25">
        <v>141</v>
      </c>
      <c r="U18" s="25">
        <v>57</v>
      </c>
      <c r="V18" s="25">
        <v>1</v>
      </c>
      <c r="W18" s="25"/>
      <c r="X18" s="25">
        <v>0</v>
      </c>
      <c r="Y18" s="25">
        <v>0</v>
      </c>
      <c r="Z18" s="25">
        <v>0</v>
      </c>
      <c r="AA18" s="26">
        <v>12</v>
      </c>
      <c r="AB18" s="26">
        <v>13</v>
      </c>
      <c r="AC18" s="47" t="s">
        <v>22</v>
      </c>
      <c r="AD18" s="29" t="e">
        <f>+_xlfn.COUNTIFS(#REF!,AC:AC,#REF!,"Электрон Президент портали")</f>
        <v>#REF!</v>
      </c>
      <c r="AE18" s="33" t="e">
        <f>+_xlfn.COUNTIFS(#REF!,$AC:$AC,#REF!,"Электрон Бош Вазир портали")</f>
        <v>#REF!</v>
      </c>
      <c r="AF18" s="33" t="e">
        <f>+_xlfn.COUNTIFS(#REF!,$AC:$AC,#REF!,"Электрон Бош Прокуратура портали")</f>
        <v>#REF!</v>
      </c>
      <c r="AG18" s="35" t="e">
        <f>+_xlfn.COUNTIFS(#REF!,$AC:$AC,#REF!,"Электрон Касаба уюшмаси федерацияси портали")</f>
        <v>#REF!</v>
      </c>
      <c r="AH18" s="34" t="e">
        <f>+_xlfn.COUNTIFS(#REF!,$AC:$AC,#REF!,"Ёзма Вазирлар Маҳкамаси")</f>
        <v>#REF!</v>
      </c>
      <c r="AI18" s="33" t="e">
        <f>+_xlfn.COUNTIFS(#REF!,$AC:$AC,#REF!,"Ёзма Марказий банк")</f>
        <v>#REF!</v>
      </c>
      <c r="AJ18" s="33" t="e">
        <f>+_xlfn.COUNTIFS(#REF!,$AC:$AC,#REF!,"Ёзма Олий Мажлис, Сенат, Омбудсман")</f>
        <v>#REF!</v>
      </c>
      <c r="AK18" s="35" t="e">
        <f>+_xlfn.COUNTIFS(#REF!,$AC:$AC,#REF!,"Ёзма Тўғридан-тўғри Миллий банкка")</f>
        <v>#REF!</v>
      </c>
    </row>
    <row r="19" spans="1:37" ht="36.75" customHeight="1" thickBot="1">
      <c r="A19" s="80" t="s">
        <v>41</v>
      </c>
      <c r="B19" s="63">
        <f t="shared" si="2"/>
        <v>126</v>
      </c>
      <c r="C19" s="86">
        <f>B19/B6</f>
        <v>0.08377659574468085</v>
      </c>
      <c r="D19" s="29">
        <v>6</v>
      </c>
      <c r="E19" s="30">
        <v>118</v>
      </c>
      <c r="F19" s="66">
        <v>2</v>
      </c>
      <c r="G19" s="27">
        <v>98</v>
      </c>
      <c r="H19" s="31">
        <v>28</v>
      </c>
      <c r="I19" s="27">
        <v>29</v>
      </c>
      <c r="J19" s="32">
        <v>6</v>
      </c>
      <c r="K19" s="27">
        <v>37</v>
      </c>
      <c r="L19" s="28">
        <v>0</v>
      </c>
      <c r="M19" s="31">
        <v>1</v>
      </c>
      <c r="N19" s="27">
        <v>4</v>
      </c>
      <c r="O19" s="28">
        <v>1</v>
      </c>
      <c r="P19" s="45">
        <v>0</v>
      </c>
      <c r="Q19" s="51" t="s">
        <v>14</v>
      </c>
      <c r="R19" s="49">
        <v>0</v>
      </c>
      <c r="S19" s="33">
        <v>14</v>
      </c>
      <c r="T19" s="33">
        <v>61</v>
      </c>
      <c r="U19" s="33">
        <v>27</v>
      </c>
      <c r="V19" s="33"/>
      <c r="W19" s="33">
        <v>3</v>
      </c>
      <c r="X19" s="33">
        <v>0</v>
      </c>
      <c r="Y19" s="33">
        <v>0</v>
      </c>
      <c r="Z19" s="33">
        <v>0</v>
      </c>
      <c r="AA19" s="35">
        <v>17</v>
      </c>
      <c r="AB19" s="35">
        <v>4</v>
      </c>
      <c r="AC19" s="47" t="s">
        <v>23</v>
      </c>
      <c r="AD19" s="29" t="e">
        <f>+_xlfn.COUNTIFS(#REF!,AC:AC,#REF!,"Электрон Президент портали")</f>
        <v>#REF!</v>
      </c>
      <c r="AE19" s="33" t="e">
        <f>+_xlfn.COUNTIFS(#REF!,$AC:$AC,#REF!,"Электрон Бош Вазир портали")</f>
        <v>#REF!</v>
      </c>
      <c r="AF19" s="33" t="e">
        <f>+_xlfn.COUNTIFS(#REF!,$AC:$AC,#REF!,"Электрон Бош Прокуратура портали")</f>
        <v>#REF!</v>
      </c>
      <c r="AG19" s="35" t="e">
        <f>+_xlfn.COUNTIFS(#REF!,$AC:$AC,#REF!,"Электрон Касаба уюшмаси федерацияси портали")</f>
        <v>#REF!</v>
      </c>
      <c r="AH19" s="34" t="e">
        <f>+_xlfn.COUNTIFS(#REF!,$AC:$AC,#REF!,"Ёзма Вазирлар Маҳкамаси")</f>
        <v>#REF!</v>
      </c>
      <c r="AI19" s="33" t="e">
        <f>+_xlfn.COUNTIFS(#REF!,$AC:$AC,#REF!,"Ёзма Марказий банк")</f>
        <v>#REF!</v>
      </c>
      <c r="AJ19" s="33" t="e">
        <f>+_xlfn.COUNTIFS(#REF!,$AC:$AC,#REF!,"Ёзма Олий Мажлис, Сенат, Омбудсман")</f>
        <v>#REF!</v>
      </c>
      <c r="AK19" s="35" t="e">
        <f>+_xlfn.COUNTIFS(#REF!,$AC:$AC,#REF!,"Ёзма Тўғридан-тўғри Миллий банкка")</f>
        <v>#REF!</v>
      </c>
    </row>
    <row r="20" spans="1:37" ht="36.75" customHeight="1">
      <c r="A20" s="80" t="s">
        <v>80</v>
      </c>
      <c r="B20" s="63">
        <f t="shared" si="2"/>
        <v>80</v>
      </c>
      <c r="C20" s="95">
        <f>B20/B6</f>
        <v>0.05319148936170213</v>
      </c>
      <c r="D20" s="29">
        <v>5</v>
      </c>
      <c r="E20" s="30">
        <v>73</v>
      </c>
      <c r="F20" s="66">
        <v>2</v>
      </c>
      <c r="G20" s="27">
        <v>67</v>
      </c>
      <c r="H20" s="31">
        <v>13</v>
      </c>
      <c r="I20" s="27"/>
      <c r="J20" s="32"/>
      <c r="K20" s="27"/>
      <c r="L20" s="28"/>
      <c r="M20" s="31"/>
      <c r="N20" s="27"/>
      <c r="O20" s="28"/>
      <c r="P20" s="45"/>
      <c r="Q20" s="51"/>
      <c r="R20" s="49"/>
      <c r="S20" s="33">
        <v>14</v>
      </c>
      <c r="T20" s="33">
        <v>11</v>
      </c>
      <c r="U20" s="33">
        <v>37</v>
      </c>
      <c r="V20" s="33">
        <v>1</v>
      </c>
      <c r="W20" s="33">
        <v>2</v>
      </c>
      <c r="X20" s="33">
        <v>0</v>
      </c>
      <c r="Y20" s="33">
        <v>0</v>
      </c>
      <c r="Z20" s="33">
        <v>0</v>
      </c>
      <c r="AA20" s="35">
        <v>9</v>
      </c>
      <c r="AB20" s="35">
        <v>6</v>
      </c>
      <c r="AC20" s="47"/>
      <c r="AD20" s="29"/>
      <c r="AE20" s="33"/>
      <c r="AF20" s="33"/>
      <c r="AG20" s="35"/>
      <c r="AH20" s="34"/>
      <c r="AI20" s="33"/>
      <c r="AJ20" s="33"/>
      <c r="AK20" s="35"/>
    </row>
    <row r="21" spans="29:37" ht="36.75" customHeight="1">
      <c r="AC21" s="47" t="s">
        <v>13</v>
      </c>
      <c r="AD21" s="29" t="e">
        <f>+_xlfn.COUNTIFS(#REF!,AC:AC,#REF!,"Электрон Президент портали")</f>
        <v>#REF!</v>
      </c>
      <c r="AE21" s="33" t="e">
        <f>+_xlfn.COUNTIFS(#REF!,$AC:$AC,#REF!,"Электрон Бош Вазир портали")</f>
        <v>#REF!</v>
      </c>
      <c r="AF21" s="33" t="e">
        <f>+_xlfn.COUNTIFS(#REF!,$AC:$AC,#REF!,"Электрон Бош Прокуратура портали")</f>
        <v>#REF!</v>
      </c>
      <c r="AG21" s="35" t="e">
        <f>+_xlfn.COUNTIFS(#REF!,$AC:$AC,#REF!,"Электрон Касаба уюшмаси федерацияси портали")</f>
        <v>#REF!</v>
      </c>
      <c r="AH21" s="34" t="e">
        <f>+_xlfn.COUNTIFS(#REF!,$AC:$AC,#REF!,"Ёзма Вазирлар Маҳкамаси")</f>
        <v>#REF!</v>
      </c>
      <c r="AI21" s="33" t="e">
        <f>+_xlfn.COUNTIFS(#REF!,$AC:$AC,#REF!,"Ёзма Марказий банк")</f>
        <v>#REF!</v>
      </c>
      <c r="AJ21" s="33" t="e">
        <f>+_xlfn.COUNTIFS(#REF!,$AC:$AC,#REF!,"Ёзма Олий Мажлис, Сенат, Омбудсман")</f>
        <v>#REF!</v>
      </c>
      <c r="AK21" s="35" t="e">
        <f>+_xlfn.COUNTIFS(#REF!,$AC:$AC,#REF!,"Ёзма Тўғридан-тўғри Миллий банкка")</f>
        <v>#REF!</v>
      </c>
    </row>
    <row r="22" spans="2:37" ht="15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6"/>
      <c r="AD22" s="37"/>
      <c r="AE22" s="37"/>
      <c r="AF22" s="37"/>
      <c r="AG22" s="37"/>
      <c r="AH22" s="37"/>
      <c r="AI22" s="37"/>
      <c r="AJ22" s="37"/>
      <c r="AK22" s="37"/>
    </row>
  </sheetData>
  <sheetProtection/>
  <mergeCells count="7">
    <mergeCell ref="E1:T1"/>
    <mergeCell ref="G2:S2"/>
    <mergeCell ref="A4:A5"/>
    <mergeCell ref="Q4:Q5"/>
    <mergeCell ref="AC4:AC5"/>
    <mergeCell ref="S4:AB4"/>
    <mergeCell ref="B4:B5"/>
  </mergeCells>
  <printOptions horizontalCentered="1"/>
  <pageMargins left="0.1968503937007874" right="0.11811023622047245" top="0.8661417322834646" bottom="0.35433070866141736" header="0.31496062992125984" footer="0.31496062992125984"/>
  <pageSetup fitToHeight="1" fitToWidth="1" horizontalDpi="600" verticalDpi="600" orientation="landscape" paperSize="9" scale="71" r:id="rId1"/>
  <colBreaks count="2" manualBreakCount="2">
    <brk id="16" max="20" man="1"/>
    <brk id="28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2" max="2" width="31.57421875" style="0" customWidth="1"/>
    <col min="4" max="4" width="17.00390625" style="0" customWidth="1"/>
    <col min="5" max="5" width="23.8515625" style="0" customWidth="1"/>
    <col min="6" max="6" width="20.140625" style="0" customWidth="1"/>
    <col min="7" max="7" width="15.28125" style="0" customWidth="1"/>
    <col min="8" max="8" width="15.140625" style="0" customWidth="1"/>
    <col min="9" max="10" width="18.421875" style="0" customWidth="1"/>
    <col min="11" max="11" width="17.140625" style="0" customWidth="1"/>
  </cols>
  <sheetData>
    <row r="1" spans="1:11" ht="51.75" customHeight="1">
      <c r="A1" s="81"/>
      <c r="B1" s="82"/>
      <c r="C1" s="82"/>
      <c r="D1" s="115" t="s">
        <v>81</v>
      </c>
      <c r="E1" s="115"/>
      <c r="F1" s="115"/>
      <c r="G1" s="115"/>
      <c r="H1" s="82"/>
      <c r="I1" s="82"/>
      <c r="J1" s="82"/>
      <c r="K1" s="82"/>
    </row>
    <row r="3" spans="1:11" ht="15.75">
      <c r="A3" s="111" t="s">
        <v>67</v>
      </c>
      <c r="B3" s="111" t="s">
        <v>40</v>
      </c>
      <c r="C3" s="113" t="s">
        <v>68</v>
      </c>
      <c r="D3" s="112" t="s">
        <v>69</v>
      </c>
      <c r="E3" s="112"/>
      <c r="F3" s="112"/>
      <c r="G3" s="112"/>
      <c r="H3" s="112"/>
      <c r="I3" s="112"/>
      <c r="J3" s="112"/>
      <c r="K3" s="112"/>
    </row>
    <row r="4" spans="1:11" ht="70.5" customHeight="1">
      <c r="A4" s="111"/>
      <c r="B4" s="111"/>
      <c r="C4" s="114"/>
      <c r="D4" s="75" t="s">
        <v>70</v>
      </c>
      <c r="E4" s="75" t="s">
        <v>83</v>
      </c>
      <c r="F4" s="75" t="s">
        <v>71</v>
      </c>
      <c r="G4" s="75" t="s">
        <v>72</v>
      </c>
      <c r="H4" s="75" t="s">
        <v>73</v>
      </c>
      <c r="I4" s="75" t="s">
        <v>74</v>
      </c>
      <c r="J4" s="83" t="s">
        <v>84</v>
      </c>
      <c r="K4" s="75" t="s">
        <v>75</v>
      </c>
    </row>
    <row r="5" spans="1:11" ht="15.75">
      <c r="A5" s="76"/>
      <c r="B5" s="77" t="s">
        <v>76</v>
      </c>
      <c r="C5" s="78">
        <f>SUM(C6:C19)</f>
        <v>1504</v>
      </c>
      <c r="D5" s="78">
        <f>SUM(D6:D19)</f>
        <v>1218</v>
      </c>
      <c r="E5" s="78">
        <f aca="true" t="shared" si="0" ref="E5:K5">SUM(E6:E19)</f>
        <v>38</v>
      </c>
      <c r="F5" s="78">
        <f t="shared" si="0"/>
        <v>13</v>
      </c>
      <c r="G5" s="78">
        <f t="shared" si="0"/>
        <v>50</v>
      </c>
      <c r="H5" s="78">
        <f t="shared" si="0"/>
        <v>76</v>
      </c>
      <c r="I5" s="78">
        <f t="shared" si="0"/>
        <v>3</v>
      </c>
      <c r="J5" s="78">
        <f t="shared" si="0"/>
        <v>56</v>
      </c>
      <c r="K5" s="78">
        <f t="shared" si="0"/>
        <v>50</v>
      </c>
    </row>
    <row r="6" spans="1:11" ht="15.75">
      <c r="A6" s="79">
        <v>1</v>
      </c>
      <c r="B6" s="80" t="s">
        <v>82</v>
      </c>
      <c r="C6" s="78">
        <f>SUM(D6:K6)</f>
        <v>83</v>
      </c>
      <c r="D6" s="79">
        <v>63</v>
      </c>
      <c r="E6" s="79">
        <v>5</v>
      </c>
      <c r="F6" s="79">
        <v>1</v>
      </c>
      <c r="G6" s="79">
        <v>3</v>
      </c>
      <c r="H6" s="79">
        <v>2</v>
      </c>
      <c r="I6" s="79"/>
      <c r="J6" s="79">
        <v>5</v>
      </c>
      <c r="K6" s="79">
        <v>4</v>
      </c>
    </row>
    <row r="7" spans="1:11" ht="15.75">
      <c r="A7" s="79">
        <v>2</v>
      </c>
      <c r="B7" s="80" t="s">
        <v>45</v>
      </c>
      <c r="C7" s="78">
        <f aca="true" t="shared" si="1" ref="C7:C18">SUM(D7:K7)</f>
        <v>56</v>
      </c>
      <c r="D7" s="79">
        <v>38</v>
      </c>
      <c r="E7" s="79">
        <v>2</v>
      </c>
      <c r="F7" s="79"/>
      <c r="G7" s="79">
        <v>3</v>
      </c>
      <c r="H7" s="79">
        <v>3</v>
      </c>
      <c r="I7" s="79"/>
      <c r="J7" s="79">
        <v>5</v>
      </c>
      <c r="K7" s="79">
        <v>5</v>
      </c>
    </row>
    <row r="8" spans="1:11" ht="15.75">
      <c r="A8" s="79">
        <v>3</v>
      </c>
      <c r="B8" s="80" t="s">
        <v>44</v>
      </c>
      <c r="C8" s="78">
        <f t="shared" si="1"/>
        <v>48</v>
      </c>
      <c r="D8" s="79">
        <v>37</v>
      </c>
      <c r="E8" s="79">
        <v>1</v>
      </c>
      <c r="F8" s="79"/>
      <c r="G8" s="79">
        <v>2</v>
      </c>
      <c r="H8" s="79">
        <v>4</v>
      </c>
      <c r="I8" s="79"/>
      <c r="J8" s="79">
        <v>3</v>
      </c>
      <c r="K8" s="79">
        <v>1</v>
      </c>
    </row>
    <row r="9" spans="1:11" ht="15.75">
      <c r="A9" s="79">
        <v>4</v>
      </c>
      <c r="B9" s="80" t="s">
        <v>86</v>
      </c>
      <c r="C9" s="78">
        <f t="shared" si="1"/>
        <v>71</v>
      </c>
      <c r="D9" s="79">
        <v>54</v>
      </c>
      <c r="E9" s="79">
        <v>6</v>
      </c>
      <c r="F9" s="79"/>
      <c r="G9" s="79">
        <v>4</v>
      </c>
      <c r="H9" s="79"/>
      <c r="I9" s="79">
        <v>1</v>
      </c>
      <c r="J9" s="79">
        <v>2</v>
      </c>
      <c r="K9" s="79">
        <v>4</v>
      </c>
    </row>
    <row r="10" spans="1:11" ht="15.75">
      <c r="A10" s="79">
        <v>5</v>
      </c>
      <c r="B10" s="80" t="s">
        <v>77</v>
      </c>
      <c r="C10" s="78">
        <f t="shared" si="1"/>
        <v>89</v>
      </c>
      <c r="D10" s="79">
        <v>77</v>
      </c>
      <c r="E10" s="79">
        <v>5</v>
      </c>
      <c r="F10" s="79"/>
      <c r="G10" s="79">
        <v>2</v>
      </c>
      <c r="H10" s="79">
        <v>2</v>
      </c>
      <c r="I10" s="79"/>
      <c r="J10" s="79">
        <v>3</v>
      </c>
      <c r="K10" s="79"/>
    </row>
    <row r="11" spans="1:11" ht="15.75">
      <c r="A11" s="79">
        <v>6</v>
      </c>
      <c r="B11" s="80" t="s">
        <v>78</v>
      </c>
      <c r="C11" s="78">
        <f t="shared" si="1"/>
        <v>122</v>
      </c>
      <c r="D11" s="79">
        <v>100</v>
      </c>
      <c r="E11" s="79">
        <v>2</v>
      </c>
      <c r="F11" s="79"/>
      <c r="G11" s="79">
        <v>11</v>
      </c>
      <c r="H11" s="79">
        <v>1</v>
      </c>
      <c r="I11" s="79"/>
      <c r="J11" s="79">
        <v>8</v>
      </c>
      <c r="K11" s="79"/>
    </row>
    <row r="12" spans="1:11" ht="15.75">
      <c r="A12" s="79">
        <v>7</v>
      </c>
      <c r="B12" s="80" t="s">
        <v>43</v>
      </c>
      <c r="C12" s="78">
        <f t="shared" si="1"/>
        <v>67</v>
      </c>
      <c r="D12" s="79">
        <v>58</v>
      </c>
      <c r="E12" s="79">
        <v>2</v>
      </c>
      <c r="F12" s="79"/>
      <c r="G12" s="79">
        <v>2</v>
      </c>
      <c r="H12" s="79">
        <v>2</v>
      </c>
      <c r="I12" s="79"/>
      <c r="J12" s="79">
        <v>1</v>
      </c>
      <c r="K12" s="79">
        <v>2</v>
      </c>
    </row>
    <row r="13" spans="1:11" ht="15.75">
      <c r="A13" s="79">
        <v>8</v>
      </c>
      <c r="B13" s="80" t="s">
        <v>47</v>
      </c>
      <c r="C13" s="78">
        <f t="shared" si="1"/>
        <v>144</v>
      </c>
      <c r="D13" s="79">
        <v>127</v>
      </c>
      <c r="E13" s="79">
        <v>1</v>
      </c>
      <c r="F13" s="79">
        <v>1</v>
      </c>
      <c r="G13" s="79">
        <v>4</v>
      </c>
      <c r="H13" s="79">
        <v>6</v>
      </c>
      <c r="I13" s="79"/>
      <c r="J13" s="79">
        <v>5</v>
      </c>
      <c r="K13" s="79"/>
    </row>
    <row r="14" spans="1:11" ht="15.75">
      <c r="A14" s="79">
        <v>9</v>
      </c>
      <c r="B14" s="80" t="s">
        <v>46</v>
      </c>
      <c r="C14" s="78">
        <f t="shared" si="1"/>
        <v>21</v>
      </c>
      <c r="D14" s="79">
        <v>19</v>
      </c>
      <c r="E14" s="79"/>
      <c r="F14" s="79"/>
      <c r="G14" s="79">
        <v>1</v>
      </c>
      <c r="H14" s="79"/>
      <c r="I14" s="79"/>
      <c r="J14" s="79">
        <v>1</v>
      </c>
      <c r="K14" s="79"/>
    </row>
    <row r="15" spans="1:11" ht="15.75">
      <c r="A15" s="79">
        <v>10</v>
      </c>
      <c r="B15" s="80" t="s">
        <v>42</v>
      </c>
      <c r="C15" s="78">
        <f t="shared" si="1"/>
        <v>121</v>
      </c>
      <c r="D15" s="79">
        <v>107</v>
      </c>
      <c r="E15" s="79">
        <v>1</v>
      </c>
      <c r="F15" s="79"/>
      <c r="G15" s="79">
        <v>5</v>
      </c>
      <c r="H15" s="79">
        <v>5</v>
      </c>
      <c r="I15" s="79">
        <v>1</v>
      </c>
      <c r="J15" s="79"/>
      <c r="K15" s="79">
        <v>2</v>
      </c>
    </row>
    <row r="16" spans="1:11" ht="15.75">
      <c r="A16" s="79">
        <v>11</v>
      </c>
      <c r="B16" s="80" t="s">
        <v>85</v>
      </c>
      <c r="C16" s="78">
        <f t="shared" si="1"/>
        <v>173</v>
      </c>
      <c r="D16" s="79">
        <v>142</v>
      </c>
      <c r="E16" s="79"/>
      <c r="F16" s="79">
        <v>1</v>
      </c>
      <c r="G16" s="79">
        <v>7</v>
      </c>
      <c r="H16" s="79">
        <v>11</v>
      </c>
      <c r="I16" s="79"/>
      <c r="J16" s="79">
        <v>3</v>
      </c>
      <c r="K16" s="79">
        <v>9</v>
      </c>
    </row>
    <row r="17" spans="1:11" ht="15.75">
      <c r="A17" s="79">
        <v>12</v>
      </c>
      <c r="B17" s="80" t="s">
        <v>79</v>
      </c>
      <c r="C17" s="78">
        <f t="shared" si="1"/>
        <v>303</v>
      </c>
      <c r="D17" s="79">
        <v>222</v>
      </c>
      <c r="E17" s="79"/>
      <c r="F17" s="79">
        <v>8</v>
      </c>
      <c r="G17" s="79">
        <v>2</v>
      </c>
      <c r="H17" s="79">
        <v>31</v>
      </c>
      <c r="I17" s="79">
        <v>1</v>
      </c>
      <c r="J17" s="79">
        <v>16</v>
      </c>
      <c r="K17" s="79">
        <v>23</v>
      </c>
    </row>
    <row r="18" spans="1:11" ht="15.75">
      <c r="A18" s="79">
        <v>13</v>
      </c>
      <c r="B18" s="80" t="s">
        <v>41</v>
      </c>
      <c r="C18" s="78">
        <f t="shared" si="1"/>
        <v>126</v>
      </c>
      <c r="D18" s="79">
        <v>109</v>
      </c>
      <c r="E18" s="79">
        <v>6</v>
      </c>
      <c r="F18" s="79">
        <v>1</v>
      </c>
      <c r="G18" s="79">
        <v>3</v>
      </c>
      <c r="H18" s="79">
        <v>5</v>
      </c>
      <c r="I18" s="79"/>
      <c r="J18" s="79">
        <v>2</v>
      </c>
      <c r="K18" s="79"/>
    </row>
    <row r="19" spans="1:11" ht="15.75">
      <c r="A19" s="79">
        <v>14</v>
      </c>
      <c r="B19" s="80" t="s">
        <v>80</v>
      </c>
      <c r="C19" s="78">
        <f>SUM(D19:K19)</f>
        <v>80</v>
      </c>
      <c r="D19" s="79">
        <v>65</v>
      </c>
      <c r="E19" s="79">
        <v>7</v>
      </c>
      <c r="F19" s="79">
        <v>1</v>
      </c>
      <c r="G19" s="79">
        <v>1</v>
      </c>
      <c r="H19" s="79">
        <v>4</v>
      </c>
      <c r="I19" s="79"/>
      <c r="J19" s="79">
        <v>2</v>
      </c>
      <c r="K19" s="79"/>
    </row>
  </sheetData>
  <sheetProtection/>
  <mergeCells count="5">
    <mergeCell ref="B3:B4"/>
    <mergeCell ref="A3:A4"/>
    <mergeCell ref="D3:K3"/>
    <mergeCell ref="C3:C4"/>
    <mergeCell ref="D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Shoxruh Islamov</dc:creator>
  <cp:keywords/>
  <dc:description/>
  <cp:lastModifiedBy>Yulduz Shaikramova</cp:lastModifiedBy>
  <cp:lastPrinted>2021-04-06T10:46:10Z</cp:lastPrinted>
  <dcterms:created xsi:type="dcterms:W3CDTF">2018-08-03T05:37:04Z</dcterms:created>
  <dcterms:modified xsi:type="dcterms:W3CDTF">2024-07-04T09:10:15Z</dcterms:modified>
  <cp:category/>
  <cp:version/>
  <cp:contentType/>
  <cp:contentStatus/>
</cp:coreProperties>
</file>